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Z:\2022 Budget\Completed Worksheets\Week 2\"/>
    </mc:Choice>
  </mc:AlternateContent>
  <xr:revisionPtr revIDLastSave="0" documentId="13_ncr:1_{D2290F65-735E-47BC-BBEA-9A670B2100FF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Police 2022" sheetId="2" r:id="rId1"/>
    <sheet name="Fire 2022" sheetId="5" r:id="rId2"/>
    <sheet name="Ambulance GF 2022" sheetId="6" r:id="rId3"/>
    <sheet name="Dispatch-BLD INSPECTION 2022" sheetId="3" r:id="rId4"/>
    <sheet name="Adv-Reg-Prop.Liab-Oth Gov 2022" sheetId="4" r:id="rId5"/>
  </sheets>
  <externalReferences>
    <externalReference r:id="rId6"/>
  </externalReferences>
  <definedNames>
    <definedName name="_xlnm.Print_Area" localSheetId="4">'Adv-Reg-Prop.Liab-Oth Gov 2022'!$A$1:$J$23</definedName>
    <definedName name="_xlnm.Print_Area" localSheetId="2">'Ambulance GF 2022'!$A$1:$J$20</definedName>
    <definedName name="_xlnm.Print_Area" localSheetId="3">'Dispatch-BLD INSPECTION 2022'!$A$1:$J$16</definedName>
    <definedName name="_xlnm.Print_Area" localSheetId="1">'Fire 2022'!$A$1:$J$28</definedName>
    <definedName name="_xlnm.Print_Area" localSheetId="0">'Police 2022'!$A$1:$J$28</definedName>
    <definedName name="_xlnm.Print_Titles" localSheetId="4">'Adv-Reg-Prop.Liab-Oth Gov 2022'!$19:$19</definedName>
    <definedName name="_xlnm.Print_Titles" localSheetId="1">'Fire 2022'!$1:$1</definedName>
    <definedName name="_xlnm.Print_Titles" localSheetId="0">'Police 2022'!$1:$2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6" l="1"/>
  <c r="E16" i="6" s="1"/>
  <c r="I3" i="6"/>
  <c r="J3" i="6"/>
  <c r="I4" i="6"/>
  <c r="J4" i="6"/>
  <c r="I5" i="6"/>
  <c r="J5" i="6" s="1"/>
  <c r="I6" i="6"/>
  <c r="J6" i="6"/>
  <c r="I8" i="6"/>
  <c r="J8" i="6"/>
  <c r="I9" i="6"/>
  <c r="J9" i="6"/>
  <c r="I10" i="6"/>
  <c r="J10" i="6" s="1"/>
  <c r="I11" i="6"/>
  <c r="J11" i="6"/>
  <c r="I12" i="6"/>
  <c r="J12" i="6"/>
  <c r="B13" i="6"/>
  <c r="C13" i="6"/>
  <c r="I13" i="6" s="1"/>
  <c r="J13" i="6" s="1"/>
  <c r="D13" i="6"/>
  <c r="E13" i="6"/>
  <c r="F13" i="6"/>
  <c r="G13" i="6"/>
  <c r="H13" i="6"/>
  <c r="C16" i="6"/>
  <c r="D16" i="6"/>
  <c r="F16" i="6"/>
  <c r="I18" i="6"/>
  <c r="J18" i="6" s="1"/>
  <c r="I19" i="6"/>
  <c r="J19" i="6" s="1"/>
  <c r="C20" i="6"/>
  <c r="I20" i="6" s="1"/>
  <c r="J20" i="6" s="1"/>
  <c r="D20" i="6"/>
  <c r="E20" i="6"/>
  <c r="F20" i="6"/>
  <c r="G20" i="6"/>
  <c r="H20" i="6"/>
  <c r="E1" i="5"/>
  <c r="I3" i="5"/>
  <c r="J3" i="5" s="1"/>
  <c r="I4" i="5"/>
  <c r="I5" i="5"/>
  <c r="I6" i="5"/>
  <c r="J6" i="5" s="1"/>
  <c r="I7" i="5"/>
  <c r="J7" i="5" s="1"/>
  <c r="I8" i="5"/>
  <c r="J8" i="5" s="1"/>
  <c r="I9" i="5"/>
  <c r="J9" i="5"/>
  <c r="I10" i="5"/>
  <c r="J10" i="5" s="1"/>
  <c r="I11" i="5"/>
  <c r="J11" i="5" s="1"/>
  <c r="I12" i="5"/>
  <c r="J12" i="5" s="1"/>
  <c r="I13" i="5"/>
  <c r="J13" i="5"/>
  <c r="I14" i="5"/>
  <c r="J14" i="5" s="1"/>
  <c r="I15" i="5"/>
  <c r="J15" i="5" s="1"/>
  <c r="I16" i="5"/>
  <c r="J16" i="5" s="1"/>
  <c r="I17" i="5"/>
  <c r="J17" i="5"/>
  <c r="I18" i="5"/>
  <c r="J18" i="5" s="1"/>
  <c r="I19" i="5"/>
  <c r="I20" i="5"/>
  <c r="J20" i="5"/>
  <c r="I21" i="5"/>
  <c r="J21" i="5" s="1"/>
  <c r="I22" i="5"/>
  <c r="I23" i="5"/>
  <c r="J23" i="5" s="1"/>
  <c r="I24" i="5"/>
  <c r="J24" i="5" s="1"/>
  <c r="I25" i="5"/>
  <c r="J25" i="5" s="1"/>
  <c r="I26" i="5"/>
  <c r="J26" i="5"/>
  <c r="I27" i="5"/>
  <c r="J27" i="5" s="1"/>
  <c r="C28" i="5"/>
  <c r="D28" i="5"/>
  <c r="E28" i="5"/>
  <c r="G28" i="5"/>
  <c r="H28" i="5"/>
  <c r="J30" i="5"/>
  <c r="J32" i="5" s="1"/>
  <c r="J31" i="5"/>
  <c r="I28" i="5" l="1"/>
  <c r="J28" i="5" s="1"/>
  <c r="E1" i="4"/>
  <c r="E12" i="4" s="1"/>
  <c r="E19" i="4" s="1"/>
  <c r="F1" i="4"/>
  <c r="F12" i="4" s="1"/>
  <c r="F19" i="4" s="1"/>
  <c r="I4" i="4"/>
  <c r="J4" i="4"/>
  <c r="I5" i="4"/>
  <c r="J5" i="4"/>
  <c r="I6" i="4"/>
  <c r="J6" i="4"/>
  <c r="I7" i="4"/>
  <c r="J7" i="4" s="1"/>
  <c r="I8" i="4"/>
  <c r="J8" i="4"/>
  <c r="I9" i="4"/>
  <c r="J9" i="4"/>
  <c r="C10" i="4"/>
  <c r="I10" i="4" s="1"/>
  <c r="J10" i="4" s="1"/>
  <c r="D10" i="4"/>
  <c r="E10" i="4"/>
  <c r="F10" i="4"/>
  <c r="H10" i="4"/>
  <c r="C12" i="4"/>
  <c r="D12" i="4"/>
  <c r="D19" i="4" s="1"/>
  <c r="I14" i="4"/>
  <c r="J14" i="4" s="1"/>
  <c r="I15" i="4"/>
  <c r="J15" i="4" s="1"/>
  <c r="I16" i="4"/>
  <c r="J16" i="4"/>
  <c r="I17" i="4"/>
  <c r="J17" i="4" s="1"/>
  <c r="C18" i="4"/>
  <c r="D18" i="4"/>
  <c r="G18" i="4"/>
  <c r="H18" i="4"/>
  <c r="I18" i="4"/>
  <c r="J18" i="4" s="1"/>
  <c r="C19" i="4"/>
  <c r="I21" i="4"/>
  <c r="J21" i="4" s="1"/>
  <c r="I22" i="4"/>
  <c r="J22" i="4"/>
  <c r="C23" i="4"/>
  <c r="I23" i="4" s="1"/>
  <c r="J23" i="4" s="1"/>
  <c r="D23" i="4"/>
  <c r="E23" i="4"/>
  <c r="F23" i="4"/>
  <c r="G23" i="4"/>
  <c r="H23" i="4"/>
  <c r="E1" i="3" l="1"/>
  <c r="E6" i="3" s="1"/>
  <c r="I3" i="3"/>
  <c r="J3" i="3"/>
  <c r="C4" i="3"/>
  <c r="D4" i="3"/>
  <c r="E4" i="3"/>
  <c r="G4" i="3"/>
  <c r="H4" i="3"/>
  <c r="I4" i="3" s="1"/>
  <c r="J4" i="3" s="1"/>
  <c r="C6" i="3"/>
  <c r="D6" i="3"/>
  <c r="I8" i="3"/>
  <c r="J8" i="3" s="1"/>
  <c r="I9" i="3"/>
  <c r="J9" i="3"/>
  <c r="I10" i="3"/>
  <c r="J10" i="3"/>
  <c r="I11" i="3"/>
  <c r="J11" i="3"/>
  <c r="I12" i="3"/>
  <c r="J12" i="3" s="1"/>
  <c r="I13" i="3"/>
  <c r="J13" i="3"/>
  <c r="I14" i="3"/>
  <c r="J14" i="3"/>
  <c r="I15" i="3"/>
  <c r="J15" i="3"/>
  <c r="C16" i="3"/>
  <c r="D16" i="3"/>
  <c r="E16" i="3"/>
  <c r="G16" i="3"/>
  <c r="H16" i="3"/>
  <c r="I16" i="3"/>
  <c r="J16" i="3" s="1"/>
  <c r="E1" i="2"/>
  <c r="I3" i="2"/>
  <c r="J3" i="2"/>
  <c r="I4" i="2"/>
  <c r="J4" i="2" s="1"/>
  <c r="I5" i="2"/>
  <c r="J5" i="2" s="1"/>
  <c r="I6" i="2"/>
  <c r="J6" i="2"/>
  <c r="I7" i="2"/>
  <c r="J7" i="2"/>
  <c r="I8" i="2"/>
  <c r="I9" i="2"/>
  <c r="J9" i="2"/>
  <c r="I10" i="2"/>
  <c r="J10" i="2"/>
  <c r="I11" i="2"/>
  <c r="J11" i="2"/>
  <c r="I12" i="2"/>
  <c r="J12" i="2" s="1"/>
  <c r="I13" i="2"/>
  <c r="J13" i="2"/>
  <c r="I14" i="2"/>
  <c r="J14" i="2"/>
  <c r="I15" i="2"/>
  <c r="J15" i="2"/>
  <c r="I16" i="2"/>
  <c r="J16" i="2" s="1"/>
  <c r="I17" i="2"/>
  <c r="J17" i="2"/>
  <c r="I18" i="2"/>
  <c r="J18" i="2"/>
  <c r="I19" i="2"/>
  <c r="J19" i="2"/>
  <c r="I20" i="2"/>
  <c r="J20" i="2" s="1"/>
  <c r="I21" i="2"/>
  <c r="J21" i="2"/>
  <c r="I22" i="2"/>
  <c r="J22" i="2"/>
  <c r="I23" i="2"/>
  <c r="J23" i="2"/>
  <c r="I24" i="2"/>
  <c r="J24" i="2" s="1"/>
  <c r="I25" i="2"/>
  <c r="J25" i="2"/>
  <c r="I26" i="2"/>
  <c r="J26" i="2"/>
  <c r="I27" i="2"/>
  <c r="J27" i="2"/>
  <c r="C28" i="2"/>
  <c r="I28" i="2" s="1"/>
  <c r="J28" i="2" s="1"/>
  <c r="D28" i="2"/>
  <c r="E28" i="2"/>
  <c r="F28" i="2"/>
  <c r="G28" i="2"/>
  <c r="H28" i="2"/>
</calcChain>
</file>

<file path=xl/sharedStrings.xml><?xml version="1.0" encoding="utf-8"?>
<sst xmlns="http://schemas.openxmlformats.org/spreadsheetml/2006/main" count="250" uniqueCount="154">
  <si>
    <t>POLICE DEPARTMENT</t>
  </si>
  <si>
    <t>TOTAL</t>
  </si>
  <si>
    <t>Uniforms</t>
  </si>
  <si>
    <t>10-800</t>
  </si>
  <si>
    <t>Training</t>
  </si>
  <si>
    <t>10-745</t>
  </si>
  <si>
    <t>Printer/Copier Lease</t>
  </si>
  <si>
    <t>10-740</t>
  </si>
  <si>
    <t>Mileage</t>
  </si>
  <si>
    <t>10-675</t>
  </si>
  <si>
    <t>Tech Support/Computer Equipment</t>
  </si>
  <si>
    <t>10-670</t>
  </si>
  <si>
    <t>Cruiser 4 (2019 Explorer)</t>
  </si>
  <si>
    <t>10-664</t>
  </si>
  <si>
    <t>Cruiser 3 (2018 Explorer)</t>
  </si>
  <si>
    <t>10-663</t>
  </si>
  <si>
    <t>Cruiser 2 (2015 Explorer)</t>
  </si>
  <si>
    <t>10-662</t>
  </si>
  <si>
    <t>Cruiser 1 (2018 F150)</t>
  </si>
  <si>
    <t>10-661</t>
  </si>
  <si>
    <t xml:space="preserve">Cruiser </t>
  </si>
  <si>
    <t>10-660</t>
  </si>
  <si>
    <t>Fuel/Gas</t>
  </si>
  <si>
    <t xml:space="preserve">10-635 </t>
  </si>
  <si>
    <t>Ammo/Range</t>
  </si>
  <si>
    <t>10-625</t>
  </si>
  <si>
    <t>Postage</t>
  </si>
  <si>
    <t>10-624</t>
  </si>
  <si>
    <t>Office Supplies</t>
  </si>
  <si>
    <t>10-620</t>
  </si>
  <si>
    <t>Animal Control</t>
  </si>
  <si>
    <t>10-395</t>
  </si>
  <si>
    <t>Services and Supplies</t>
  </si>
  <si>
    <t>10-390</t>
  </si>
  <si>
    <t>Telephone &amp; Communications</t>
  </si>
  <si>
    <t>10-341</t>
  </si>
  <si>
    <t>Retirement</t>
  </si>
  <si>
    <t>10-230</t>
  </si>
  <si>
    <t>Social Security</t>
  </si>
  <si>
    <t>10-220</t>
  </si>
  <si>
    <t>Overtime Patrol Grant</t>
  </si>
  <si>
    <t>10-123</t>
  </si>
  <si>
    <t>Prosecutor</t>
  </si>
  <si>
    <t>10-122</t>
  </si>
  <si>
    <t>Special Detail</t>
  </si>
  <si>
    <t>10-121</t>
  </si>
  <si>
    <t>Officer Salary</t>
  </si>
  <si>
    <t>10-120</t>
  </si>
  <si>
    <t>Holiday</t>
  </si>
  <si>
    <t>Police Chief Salary</t>
  </si>
  <si>
    <t>10-110</t>
  </si>
  <si>
    <t>01-4210</t>
  </si>
  <si>
    <t>% Change</t>
  </si>
  <si>
    <t>Increase/Decrease</t>
  </si>
  <si>
    <t>2022 Proposed</t>
  </si>
  <si>
    <t>2022 Default</t>
  </si>
  <si>
    <t>Comments, Changes
&amp; Adjustments</t>
  </si>
  <si>
    <t xml:space="preserve">2021 Unaudited </t>
  </si>
  <si>
    <t>2021 Budget</t>
  </si>
  <si>
    <t>POLICE</t>
  </si>
  <si>
    <t xml:space="preserve"> </t>
  </si>
  <si>
    <t>BUILDING INSPECTION</t>
  </si>
  <si>
    <t>training</t>
  </si>
  <si>
    <t>mileage</t>
  </si>
  <si>
    <t>postage</t>
  </si>
  <si>
    <t>dues</t>
  </si>
  <si>
    <t>cell phone</t>
  </si>
  <si>
    <t>Supplies</t>
  </si>
  <si>
    <t>10-610</t>
  </si>
  <si>
    <t>Building SS/MC</t>
  </si>
  <si>
    <t>BI SALARY</t>
  </si>
  <si>
    <t>01-4240</t>
  </si>
  <si>
    <t>2021 Proposed</t>
  </si>
  <si>
    <t>2021 Default</t>
  </si>
  <si>
    <t>Comments, 
change &amp;
adjustment</t>
  </si>
  <si>
    <t>BUILDING</t>
  </si>
  <si>
    <t>DISPATCH</t>
  </si>
  <si>
    <t>GRAFTON COUNTY</t>
  </si>
  <si>
    <t xml:space="preserve"> 01-4299</t>
  </si>
  <si>
    <t>OTHER GENERAL GOVERNMENT</t>
  </si>
  <si>
    <t>Wood Assessor Mileage</t>
  </si>
  <si>
    <t>Wood Assessor Salary</t>
  </si>
  <si>
    <t>01-4199</t>
  </si>
  <si>
    <t>WOOD ASSESSOR</t>
  </si>
  <si>
    <t>ADVERTISING/REG ASSOCIATION</t>
  </si>
  <si>
    <t>Exterior Painting</t>
  </si>
  <si>
    <t>Visitors' Center Services</t>
  </si>
  <si>
    <t>Visitors' Center SS/MC</t>
  </si>
  <si>
    <t>Visitor's Center Salary</t>
  </si>
  <si>
    <t>VISITOR CENTER</t>
  </si>
  <si>
    <t>01-4197</t>
  </si>
  <si>
    <t>TOWN INSURANCE</t>
  </si>
  <si>
    <t>Unemployment</t>
  </si>
  <si>
    <t xml:space="preserve">Workers' Comp </t>
  </si>
  <si>
    <t>Property-Liability</t>
  </si>
  <si>
    <t>Dental Insurance</t>
  </si>
  <si>
    <t>Health Insurance</t>
  </si>
  <si>
    <t>Deductible - PL Insurance</t>
  </si>
  <si>
    <t>09-000</t>
  </si>
  <si>
    <t>PROPERTY-LIABILITY</t>
  </si>
  <si>
    <t>01-4196</t>
  </si>
  <si>
    <t>INSURANCE</t>
  </si>
  <si>
    <t>FIRE DEPARTMENT</t>
  </si>
  <si>
    <t>Communication Maintenance</t>
  </si>
  <si>
    <t>10-700</t>
  </si>
  <si>
    <t>Equipment Purchase</t>
  </si>
  <si>
    <t>10-680</t>
  </si>
  <si>
    <t>Reports &amp; Code</t>
  </si>
  <si>
    <t>2004 Freightliner E-One</t>
  </si>
  <si>
    <t>10-667</t>
  </si>
  <si>
    <t>2000 FL80 Freightliner</t>
  </si>
  <si>
    <t>10-666</t>
  </si>
  <si>
    <t>HMAD Utility Trailer</t>
  </si>
  <si>
    <t>10-665</t>
  </si>
  <si>
    <t>1998 Freightliner Tanker</t>
  </si>
  <si>
    <t>1977 Ford Ladder Truck</t>
  </si>
  <si>
    <t>1948 Buffalo Fire Truck</t>
  </si>
  <si>
    <t>Fire Chief's Vehicle</t>
  </si>
  <si>
    <t>Equipment Vehicle Repair</t>
  </si>
  <si>
    <t>Fuel</t>
  </si>
  <si>
    <t>10-635</t>
  </si>
  <si>
    <t>Dues &amp; Memberships</t>
  </si>
  <si>
    <t>10-560</t>
  </si>
  <si>
    <t>Station Maintenance</t>
  </si>
  <si>
    <t>10-430</t>
  </si>
  <si>
    <t>Services/Supplies</t>
  </si>
  <si>
    <t>FD Office Supplies</t>
  </si>
  <si>
    <t>10-380</t>
  </si>
  <si>
    <t>Training Expense</t>
  </si>
  <si>
    <t>10-240</t>
  </si>
  <si>
    <t>Social Security/Medicare</t>
  </si>
  <si>
    <t>Assistant Fire Chief</t>
  </si>
  <si>
    <t>Firemen</t>
  </si>
  <si>
    <t>Longevity</t>
  </si>
  <si>
    <t>Fire Chief Salary</t>
  </si>
  <si>
    <t>01-4220</t>
  </si>
  <si>
    <t>Comments, Changes &amp;
Adjustments</t>
  </si>
  <si>
    <t>EMERGENCY MANAGEMENT</t>
  </si>
  <si>
    <t>Forest Fire</t>
  </si>
  <si>
    <t>Emergency Management</t>
  </si>
  <si>
    <t>10-410</t>
  </si>
  <si>
    <t xml:space="preserve"> 01-4290</t>
  </si>
  <si>
    <t>EMERGENCY MGT</t>
  </si>
  <si>
    <t xml:space="preserve"> 10-680</t>
  </si>
  <si>
    <t>Billing services</t>
  </si>
  <si>
    <t>10-442</t>
  </si>
  <si>
    <t>Services &amp; Supplies</t>
  </si>
  <si>
    <t>Maintenance</t>
  </si>
  <si>
    <t>10-350</t>
  </si>
  <si>
    <t>Radio/Communications</t>
  </si>
  <si>
    <t>Assistant Chief</t>
  </si>
  <si>
    <t>Attendants</t>
  </si>
  <si>
    <t>AMBULANCE</t>
  </si>
  <si>
    <t xml:space="preserve"> 01-4323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</si>
</sst>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m/d/yy"/>
    <numFmt numFmtId="167" formatCode="&quot;$&quot;#,##0.00"/>
    <numFmt numFmtId="168" formatCode="mmm\ yy"/>
    <numFmt numFmtId="169" formatCode="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8"/>
      <color indexed="8"/>
      <name val="MS Sans Serif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0"/>
      <name val="Arial"/>
    </font>
    <font>
      <b/>
      <sz val="10"/>
      <color indexed="9"/>
      <name val="Arial"/>
      <family val="2"/>
    </font>
    <font>
      <b/>
      <sz val="16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16"/>
      <color indexed="8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75">
    <xf numFmtId="0" fontId="0" fillId="0" borderId="0" xfId="0"/>
    <xf numFmtId="0" fontId="1" fillId="0" borderId="0" xfId="1"/>
    <xf numFmtId="10" fontId="1" fillId="0" borderId="0" xfId="2" applyNumberFormat="1"/>
    <xf numFmtId="10" fontId="1" fillId="0" borderId="0" xfId="1" applyNumberFormat="1"/>
    <xf numFmtId="3" fontId="1" fillId="0" borderId="0" xfId="1" applyNumberFormat="1"/>
    <xf numFmtId="9" fontId="0" fillId="0" borderId="1" xfId="2" applyFont="1" applyBorder="1"/>
    <xf numFmtId="3" fontId="0" fillId="0" borderId="1" xfId="2" applyNumberFormat="1" applyFont="1" applyBorder="1"/>
    <xf numFmtId="3" fontId="2" fillId="0" borderId="1" xfId="1" applyNumberFormat="1" applyFont="1" applyBorder="1" applyAlignment="1">
      <alignment vertical="center"/>
    </xf>
    <xf numFmtId="164" fontId="2" fillId="0" borderId="1" xfId="3" applyNumberFormat="1" applyFont="1" applyBorder="1"/>
    <xf numFmtId="0" fontId="2" fillId="0" borderId="1" xfId="1" applyFont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0" fontId="1" fillId="0" borderId="1" xfId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14" fontId="1" fillId="0" borderId="1" xfId="1" applyNumberFormat="1" applyBorder="1"/>
    <xf numFmtId="6" fontId="1" fillId="2" borderId="0" xfId="1" applyNumberFormat="1" applyFill="1"/>
    <xf numFmtId="3" fontId="3" fillId="3" borderId="1" xfId="1" applyNumberFormat="1" applyFont="1" applyFill="1" applyBorder="1" applyAlignment="1">
      <alignment vertical="center"/>
    </xf>
    <xf numFmtId="6" fontId="1" fillId="0" borderId="0" xfId="1" applyNumberFormat="1"/>
    <xf numFmtId="3" fontId="5" fillId="0" borderId="1" xfId="1" applyNumberFormat="1" applyFont="1" applyBorder="1"/>
    <xf numFmtId="3" fontId="6" fillId="2" borderId="1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0" fontId="5" fillId="0" borderId="1" xfId="1" applyFont="1" applyBorder="1"/>
    <xf numFmtId="10" fontId="1" fillId="4" borderId="1" xfId="1" applyNumberFormat="1" applyFill="1" applyBorder="1"/>
    <xf numFmtId="0" fontId="1" fillId="4" borderId="1" xfId="1" applyFill="1" applyBorder="1"/>
    <xf numFmtId="0" fontId="5" fillId="4" borderId="1" xfId="1" applyFont="1" applyFill="1" applyBorder="1"/>
    <xf numFmtId="4" fontId="7" fillId="5" borderId="1" xfId="1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right" vertical="center"/>
    </xf>
    <xf numFmtId="0" fontId="2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wrapText="1"/>
    </xf>
    <xf numFmtId="3" fontId="8" fillId="6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right" vertical="center" wrapText="1"/>
    </xf>
    <xf numFmtId="10" fontId="0" fillId="0" borderId="0" xfId="2" applyNumberFormat="1" applyFont="1"/>
    <xf numFmtId="9" fontId="0" fillId="0" borderId="1" xfId="2" applyFont="1" applyBorder="1" applyAlignment="1"/>
    <xf numFmtId="3" fontId="1" fillId="0" borderId="1" xfId="1" applyNumberFormat="1" applyBorder="1"/>
    <xf numFmtId="164" fontId="2" fillId="0" borderId="1" xfId="3" applyNumberFormat="1" applyFont="1" applyBorder="1" applyAlignment="1"/>
    <xf numFmtId="0" fontId="6" fillId="0" borderId="1" xfId="1" applyFont="1" applyBorder="1"/>
    <xf numFmtId="3" fontId="8" fillId="0" borderId="1" xfId="1" applyNumberFormat="1" applyFont="1" applyBorder="1"/>
    <xf numFmtId="0" fontId="8" fillId="0" borderId="1" xfId="1" applyFont="1" applyBorder="1" applyAlignment="1">
      <alignment vertical="center"/>
    </xf>
    <xf numFmtId="164" fontId="3" fillId="0" borderId="1" xfId="1" applyNumberFormat="1" applyFont="1" applyBorder="1"/>
    <xf numFmtId="3" fontId="3" fillId="0" borderId="1" xfId="1" applyNumberFormat="1" applyFont="1" applyBorder="1"/>
    <xf numFmtId="0" fontId="4" fillId="0" borderId="1" xfId="1" applyFont="1" applyBorder="1" applyAlignment="1">
      <alignment vertical="center"/>
    </xf>
    <xf numFmtId="164" fontId="6" fillId="0" borderId="1" xfId="3" applyNumberFormat="1" applyFont="1" applyBorder="1" applyAlignment="1"/>
    <xf numFmtId="9" fontId="0" fillId="4" borderId="1" xfId="2" applyFont="1" applyFill="1" applyBorder="1"/>
    <xf numFmtId="3" fontId="1" fillId="4" borderId="1" xfId="1" applyNumberFormat="1" applyFill="1" applyBorder="1"/>
    <xf numFmtId="3" fontId="12" fillId="5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vertical="center"/>
    </xf>
    <xf numFmtId="9" fontId="6" fillId="6" borderId="1" xfId="2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1" fillId="6" borderId="1" xfId="1" applyFill="1" applyBorder="1" applyAlignment="1">
      <alignment wrapText="1"/>
    </xf>
    <xf numFmtId="166" fontId="13" fillId="0" borderId="1" xfId="1" applyNumberFormat="1" applyFont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9" fontId="0" fillId="0" borderId="1" xfId="2" applyFont="1" applyBorder="1" applyAlignment="1">
      <alignment horizontal="right"/>
    </xf>
    <xf numFmtId="3" fontId="1" fillId="0" borderId="1" xfId="1" applyNumberFormat="1" applyBorder="1" applyAlignment="1">
      <alignment horizontal="right"/>
    </xf>
    <xf numFmtId="164" fontId="2" fillId="0" borderId="1" xfId="3" applyNumberFormat="1" applyFont="1" applyBorder="1" applyAlignment="1">
      <alignment horizontal="right" vertical="center"/>
    </xf>
    <xf numFmtId="164" fontId="2" fillId="0" borderId="1" xfId="3" applyNumberFormat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3" fontId="8" fillId="0" borderId="1" xfId="1" applyNumberFormat="1" applyFont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164" fontId="6" fillId="0" borderId="1" xfId="3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14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right" vertical="center"/>
    </xf>
    <xf numFmtId="17" fontId="8" fillId="0" borderId="1" xfId="1" applyNumberFormat="1" applyFont="1" applyBorder="1" applyAlignment="1">
      <alignment vertical="center"/>
    </xf>
    <xf numFmtId="0" fontId="15" fillId="0" borderId="0" xfId="4"/>
    <xf numFmtId="10" fontId="15" fillId="0" borderId="0" xfId="4" applyNumberFormat="1"/>
    <xf numFmtId="3" fontId="15" fillId="0" borderId="0" xfId="4" applyNumberFormat="1"/>
    <xf numFmtId="3" fontId="15" fillId="0" borderId="1" xfId="4" applyNumberFormat="1" applyBorder="1"/>
    <xf numFmtId="3" fontId="2" fillId="0" borderId="1" xfId="4" applyNumberFormat="1" applyFont="1" applyBorder="1"/>
    <xf numFmtId="0" fontId="8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vertical="center" wrapText="1"/>
    </xf>
    <xf numFmtId="3" fontId="6" fillId="0" borderId="1" xfId="4" applyNumberFormat="1" applyFont="1" applyBorder="1"/>
    <xf numFmtId="0" fontId="16" fillId="0" borderId="1" xfId="4" applyFont="1" applyBorder="1"/>
    <xf numFmtId="0" fontId="4" fillId="0" borderId="1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right" vertical="center"/>
    </xf>
    <xf numFmtId="0" fontId="4" fillId="0" borderId="1" xfId="4" applyFont="1" applyBorder="1" applyAlignment="1">
      <alignment vertical="center" wrapText="1"/>
    </xf>
    <xf numFmtId="3" fontId="15" fillId="4" borderId="1" xfId="4" applyNumberFormat="1" applyFill="1" applyBorder="1"/>
    <xf numFmtId="0" fontId="15" fillId="4" borderId="1" xfId="4" applyFill="1" applyBorder="1"/>
    <xf numFmtId="0" fontId="15" fillId="4" borderId="1" xfId="4" applyFill="1" applyBorder="1" applyAlignment="1">
      <alignment wrapText="1"/>
    </xf>
    <xf numFmtId="0" fontId="15" fillId="0" borderId="1" xfId="4" applyBorder="1" applyAlignment="1">
      <alignment wrapText="1"/>
    </xf>
    <xf numFmtId="0" fontId="15" fillId="5" borderId="1" xfId="4" applyFill="1" applyBorder="1"/>
    <xf numFmtId="9" fontId="2" fillId="6" borderId="1" xfId="2" applyFont="1" applyFill="1" applyBorder="1" applyAlignment="1">
      <alignment horizontal="center" vertical="center" wrapText="1"/>
    </xf>
    <xf numFmtId="3" fontId="2" fillId="6" borderId="1" xfId="4" applyNumberFormat="1" applyFont="1" applyFill="1" applyBorder="1" applyAlignment="1">
      <alignment horizontal="center" vertical="center" wrapText="1"/>
    </xf>
    <xf numFmtId="0" fontId="2" fillId="6" borderId="1" xfId="4" applyFont="1" applyFill="1" applyBorder="1" applyAlignment="1">
      <alignment horizontal="center" vertical="center" wrapText="1"/>
    </xf>
    <xf numFmtId="3" fontId="6" fillId="6" borderId="1" xfId="4" applyNumberFormat="1" applyFont="1" applyFill="1" applyBorder="1" applyAlignment="1">
      <alignment wrapText="1"/>
    </xf>
    <xf numFmtId="14" fontId="17" fillId="0" borderId="1" xfId="4" applyNumberFormat="1" applyFont="1" applyBorder="1" applyAlignment="1">
      <alignment horizontal="left" vertical="center" wrapText="1"/>
    </xf>
    <xf numFmtId="0" fontId="11" fillId="0" borderId="1" xfId="4" applyFont="1" applyBorder="1" applyAlignment="1">
      <alignment vertical="center" wrapText="1"/>
    </xf>
    <xf numFmtId="167" fontId="15" fillId="0" borderId="0" xfId="4" applyNumberFormat="1"/>
    <xf numFmtId="0" fontId="6" fillId="0" borderId="1" xfId="4" applyFont="1" applyBorder="1"/>
    <xf numFmtId="0" fontId="4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164" fontId="6" fillId="0" borderId="1" xfId="3" applyNumberFormat="1" applyFont="1" applyBorder="1"/>
    <xf numFmtId="0" fontId="15" fillId="0" borderId="1" xfId="4" applyBorder="1"/>
    <xf numFmtId="0" fontId="8" fillId="0" borderId="1" xfId="4" applyFont="1" applyBorder="1" applyAlignment="1">
      <alignment horizontal="left" vertical="center"/>
    </xf>
    <xf numFmtId="3" fontId="15" fillId="6" borderId="1" xfId="4" applyNumberFormat="1" applyFill="1" applyBorder="1" applyAlignment="1">
      <alignment wrapText="1"/>
    </xf>
    <xf numFmtId="0" fontId="11" fillId="0" borderId="1" xfId="4" applyFont="1" applyBorder="1" applyAlignment="1">
      <alignment horizontal="left" vertical="center"/>
    </xf>
    <xf numFmtId="0" fontId="11" fillId="0" borderId="1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3" fontId="6" fillId="2" borderId="1" xfId="4" applyNumberFormat="1" applyFont="1" applyFill="1" applyBorder="1"/>
    <xf numFmtId="0" fontId="11" fillId="0" borderId="1" xfId="4" applyFont="1" applyBorder="1" applyAlignment="1">
      <alignment horizontal="right" vertical="center"/>
    </xf>
    <xf numFmtId="0" fontId="15" fillId="0" borderId="2" xfId="4" applyBorder="1"/>
    <xf numFmtId="0" fontId="14" fillId="0" borderId="1" xfId="4" applyFont="1" applyBorder="1" applyAlignment="1">
      <alignment horizontal="left" vertical="center"/>
    </xf>
    <xf numFmtId="3" fontId="8" fillId="6" borderId="1" xfId="4" applyNumberFormat="1" applyFont="1" applyFill="1" applyBorder="1" applyAlignment="1">
      <alignment horizontal="center" vertical="center" wrapText="1"/>
    </xf>
    <xf numFmtId="14" fontId="13" fillId="0" borderId="1" xfId="4" applyNumberFormat="1" applyFont="1" applyBorder="1" applyAlignment="1">
      <alignment horizontal="left" vertical="center" wrapText="1"/>
    </xf>
    <xf numFmtId="0" fontId="1" fillId="7" borderId="0" xfId="1" applyFill="1" applyAlignment="1">
      <alignment horizontal="right"/>
    </xf>
    <xf numFmtId="0" fontId="1" fillId="2" borderId="0" xfId="1" applyFill="1" applyAlignment="1">
      <alignment horizontal="right"/>
    </xf>
    <xf numFmtId="2" fontId="1" fillId="0" borderId="0" xfId="1" applyNumberFormat="1"/>
    <xf numFmtId="3" fontId="1" fillId="0" borderId="0" xfId="2" applyNumberFormat="1"/>
    <xf numFmtId="10" fontId="1" fillId="0" borderId="0" xfId="1" applyNumberFormat="1" applyAlignment="1">
      <alignment horizontal="left"/>
    </xf>
    <xf numFmtId="2" fontId="18" fillId="0" borderId="0" xfId="2" applyNumberFormat="1" applyFont="1" applyFill="1" applyBorder="1"/>
    <xf numFmtId="9" fontId="0" fillId="0" borderId="0" xfId="2" applyFont="1"/>
    <xf numFmtId="0" fontId="19" fillId="0" borderId="3" xfId="1" applyFont="1" applyBorder="1" applyAlignment="1">
      <alignment horizontal="left" vertical="center"/>
    </xf>
    <xf numFmtId="0" fontId="20" fillId="0" borderId="0" xfId="1" applyFont="1"/>
    <xf numFmtId="9" fontId="18" fillId="0" borderId="1" xfId="2" applyFont="1" applyBorder="1"/>
    <xf numFmtId="3" fontId="19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/>
    <xf numFmtId="164" fontId="2" fillId="0" borderId="1" xfId="1" applyNumberFormat="1" applyFont="1" applyBorder="1"/>
    <xf numFmtId="3" fontId="2" fillId="0" borderId="1" xfId="1" applyNumberFormat="1" applyFont="1" applyBorder="1" applyAlignment="1">
      <alignment horizontal="right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3" fontId="21" fillId="0" borderId="1" xfId="1" applyNumberFormat="1" applyFont="1" applyBorder="1" applyAlignment="1">
      <alignment horizontal="right" vertical="center"/>
    </xf>
    <xf numFmtId="0" fontId="18" fillId="0" borderId="1" xfId="1" applyFont="1" applyBorder="1"/>
    <xf numFmtId="0" fontId="19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right" vertical="center"/>
    </xf>
    <xf numFmtId="3" fontId="21" fillId="2" borderId="1" xfId="1" applyNumberFormat="1" applyFont="1" applyFill="1" applyBorder="1" applyAlignment="1">
      <alignment horizontal="right" vertical="center" wrapText="1"/>
    </xf>
    <xf numFmtId="14" fontId="18" fillId="0" borderId="1" xfId="1" applyNumberFormat="1" applyFont="1" applyBorder="1"/>
    <xf numFmtId="0" fontId="22" fillId="0" borderId="1" xfId="1" applyFont="1" applyBorder="1"/>
    <xf numFmtId="0" fontId="19" fillId="0" borderId="1" xfId="1" applyFont="1" applyBorder="1" applyAlignment="1">
      <alignment horizontal="left"/>
    </xf>
    <xf numFmtId="0" fontId="21" fillId="0" borderId="1" xfId="1" applyFont="1" applyBorder="1" applyAlignment="1">
      <alignment horizontal="right" vertical="center" wrapText="1"/>
    </xf>
    <xf numFmtId="3" fontId="23" fillId="0" borderId="1" xfId="1" applyNumberFormat="1" applyFont="1" applyBorder="1" applyAlignment="1">
      <alignment horizontal="right" vertical="center" wrapText="1"/>
    </xf>
    <xf numFmtId="0" fontId="24" fillId="0" borderId="1" xfId="1" applyFont="1" applyBorder="1"/>
    <xf numFmtId="3" fontId="23" fillId="2" borderId="1" xfId="1" applyNumberFormat="1" applyFont="1" applyFill="1" applyBorder="1" applyAlignment="1">
      <alignment horizontal="right" vertical="center" wrapText="1"/>
    </xf>
    <xf numFmtId="0" fontId="1" fillId="2" borderId="0" xfId="1" applyFill="1"/>
    <xf numFmtId="3" fontId="7" fillId="8" borderId="1" xfId="1" applyNumberFormat="1" applyFont="1" applyFill="1" applyBorder="1" applyAlignment="1">
      <alignment horizontal="right" vertical="center" wrapText="1"/>
    </xf>
    <xf numFmtId="3" fontId="7" fillId="4" borderId="1" xfId="1" applyNumberFormat="1" applyFont="1" applyFill="1" applyBorder="1" applyAlignment="1">
      <alignment horizontal="right" vertical="center" wrapText="1"/>
    </xf>
    <xf numFmtId="3" fontId="2" fillId="6" borderId="1" xfId="1" applyNumberFormat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4" fontId="13" fillId="0" borderId="1" xfId="1" applyNumberFormat="1" applyFont="1" applyBorder="1" applyAlignment="1">
      <alignment horizontal="left" vertical="center" wrapText="1"/>
    </xf>
    <xf numFmtId="0" fontId="1" fillId="0" borderId="0" xfId="1" applyAlignment="1">
      <alignment horizontal="right"/>
    </xf>
    <xf numFmtId="0" fontId="1" fillId="0" borderId="2" xfId="1" applyBorder="1"/>
    <xf numFmtId="10" fontId="0" fillId="0" borderId="0" xfId="2" applyNumberFormat="1" applyFont="1" applyAlignment="1">
      <alignment horizontal="right"/>
    </xf>
    <xf numFmtId="167" fontId="1" fillId="0" borderId="0" xfId="1" applyNumberFormat="1" applyAlignment="1">
      <alignment horizontal="right"/>
    </xf>
    <xf numFmtId="3" fontId="2" fillId="0" borderId="1" xfId="1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1" fontId="6" fillId="0" borderId="1" xfId="1" applyNumberFormat="1" applyFont="1" applyBorder="1"/>
    <xf numFmtId="14" fontId="26" fillId="0" borderId="1" xfId="1" applyNumberFormat="1" applyFont="1" applyBorder="1"/>
    <xf numFmtId="0" fontId="1" fillId="4" borderId="1" xfId="1" applyFill="1" applyBorder="1" applyAlignment="1">
      <alignment horizontal="right"/>
    </xf>
    <xf numFmtId="0" fontId="1" fillId="5" borderId="1" xfId="1" applyFill="1" applyBorder="1" applyAlignment="1">
      <alignment horizontal="right"/>
    </xf>
    <xf numFmtId="3" fontId="1" fillId="6" borderId="1" xfId="1" applyNumberFormat="1" applyFill="1" applyBorder="1" applyAlignment="1">
      <alignment wrapText="1"/>
    </xf>
    <xf numFmtId="14" fontId="17" fillId="0" borderId="1" xfId="1" applyNumberFormat="1" applyFont="1" applyBorder="1" applyAlignment="1">
      <alignment vertical="center"/>
    </xf>
    <xf numFmtId="10" fontId="1" fillId="0" borderId="1" xfId="1" applyNumberFormat="1" applyBorder="1" applyAlignment="1">
      <alignment horizontal="right"/>
    </xf>
    <xf numFmtId="167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right"/>
    </xf>
    <xf numFmtId="167" fontId="20" fillId="0" borderId="1" xfId="1" applyNumberFormat="1" applyFont="1" applyBorder="1" applyAlignment="1">
      <alignment horizontal="right"/>
    </xf>
    <xf numFmtId="3" fontId="8" fillId="0" borderId="1" xfId="1" applyNumberFormat="1" applyFont="1" applyBorder="1" applyAlignment="1">
      <alignment horizontal="right" vertical="center"/>
    </xf>
    <xf numFmtId="164" fontId="25" fillId="0" borderId="1" xfId="3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168" fontId="8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0" fontId="16" fillId="0" borderId="1" xfId="1" applyNumberFormat="1" applyFont="1" applyBorder="1"/>
    <xf numFmtId="3" fontId="16" fillId="0" borderId="1" xfId="1" applyNumberFormat="1" applyFont="1" applyBorder="1"/>
    <xf numFmtId="0" fontId="16" fillId="0" borderId="1" xfId="1" applyFont="1" applyBorder="1"/>
    <xf numFmtId="3" fontId="4" fillId="5" borderId="1" xfId="1" applyNumberFormat="1" applyFont="1" applyFill="1" applyBorder="1" applyAlignment="1">
      <alignment horizontal="right" vertical="center"/>
    </xf>
    <xf numFmtId="169" fontId="8" fillId="0" borderId="1" xfId="1" applyNumberFormat="1" applyFont="1" applyBorder="1" applyAlignment="1">
      <alignment vertical="center"/>
    </xf>
    <xf numFmtId="0" fontId="27" fillId="0" borderId="1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" fillId="2" borderId="2" xfId="1" applyFill="1" applyBorder="1" applyAlignment="1">
      <alignment horizontal="center"/>
    </xf>
    <xf numFmtId="0" fontId="1" fillId="2" borderId="0" xfId="1" applyFill="1" applyAlignment="1">
      <alignment horizontal="center"/>
    </xf>
  </cellXfs>
  <cellStyles count="5">
    <cellStyle name="Comma 2" xfId="3" xr:uid="{87EC1152-074D-41B8-967D-37D6092D1148}"/>
    <cellStyle name="Normal" xfId="0" builtinId="0"/>
    <cellStyle name="Normal 2" xfId="1" xr:uid="{A7512A5D-0E54-4EC6-8FE0-27CE7917F962}"/>
    <cellStyle name="Normal 3" xfId="4" xr:uid="{5CA34B1D-4FB8-412E-98C3-F73F618ECDBD}"/>
    <cellStyle name="Percent 2" xfId="2" xr:uid="{191A6F2A-758D-4EA7-873D-F8960A73A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Budget/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2019 Unaudited 09/30/2018</v>
          </cell>
          <cell r="F1" t="str">
            <v>Comments, Changes
&amp; Adjustments</v>
          </cell>
        </row>
      </sheetData>
      <sheetData sheetId="9">
        <row r="19">
          <cell r="E19" t="str">
            <v>2019 Unaudited 09/30/2018</v>
          </cell>
        </row>
      </sheetData>
      <sheetData sheetId="10">
        <row r="1">
          <cell r="E1" t="str">
            <v>2019 Unaudited 09/30/2018</v>
          </cell>
        </row>
      </sheetData>
      <sheetData sheetId="11"/>
      <sheetData sheetId="12"/>
      <sheetData sheetId="13"/>
      <sheetData sheetId="14">
        <row r="1">
          <cell r="E1" t="str">
            <v>2019 Unaudited 09/30/2018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732B-7E87-4103-8677-0691E0973209}">
  <sheetPr>
    <tabColor theme="8" tint="0.59999389629810485"/>
    <pageSetUpPr fitToPage="1"/>
  </sheetPr>
  <dimension ref="A1:M53"/>
  <sheetViews>
    <sheetView tabSelected="1" zoomScaleNormal="100" workbookViewId="0">
      <selection activeCell="H4" sqref="H4"/>
    </sheetView>
  </sheetViews>
  <sheetFormatPr defaultRowHeight="12.75" x14ac:dyDescent="0.2"/>
  <cols>
    <col min="1" max="1" width="9.85546875" style="1" bestFit="1" customWidth="1"/>
    <col min="2" max="2" width="51.5703125" style="1" customWidth="1"/>
    <col min="3" max="3" width="11.42578125" style="1" customWidth="1"/>
    <col min="4" max="4" width="12.42578125" style="1" customWidth="1"/>
    <col min="5" max="5" width="11.42578125" style="1" hidden="1" customWidth="1"/>
    <col min="6" max="6" width="17.140625" style="1" hidden="1" customWidth="1"/>
    <col min="7" max="7" width="12.5703125" style="1" customWidth="1"/>
    <col min="8" max="8" width="13.28515625" style="1" bestFit="1" customWidth="1"/>
    <col min="9" max="9" width="11.7109375" style="1" customWidth="1"/>
    <col min="10" max="10" width="10.5703125" style="1" customWidth="1"/>
    <col min="11" max="11" width="9.140625" style="1"/>
    <col min="12" max="12" width="11.5703125" style="1" bestFit="1" customWidth="1"/>
    <col min="13" max="16384" width="9.140625" style="1"/>
  </cols>
  <sheetData>
    <row r="1" spans="1:13" ht="78.75" x14ac:dyDescent="0.2">
      <c r="A1" s="33"/>
      <c r="B1" s="32" t="s">
        <v>59</v>
      </c>
      <c r="C1" s="31" t="s">
        <v>58</v>
      </c>
      <c r="D1" s="31" t="s">
        <v>57</v>
      </c>
      <c r="E1" s="31" t="str">
        <f>'[1]Adv-Reg-Prop.Liab-Oth Gov 2020'!E19</f>
        <v>2019 Unaudited 09/30/2018</v>
      </c>
      <c r="F1" s="30" t="s">
        <v>56</v>
      </c>
      <c r="G1" s="29" t="s">
        <v>55</v>
      </c>
      <c r="H1" s="29" t="s">
        <v>54</v>
      </c>
      <c r="I1" s="29" t="s">
        <v>53</v>
      </c>
      <c r="J1" s="29" t="s">
        <v>52</v>
      </c>
    </row>
    <row r="2" spans="1:13" ht="15.75" x14ac:dyDescent="0.2">
      <c r="A2" s="28" t="s">
        <v>51</v>
      </c>
      <c r="B2" s="27" t="s">
        <v>0</v>
      </c>
      <c r="C2" s="26"/>
      <c r="D2" s="26"/>
      <c r="E2" s="26"/>
      <c r="F2" s="22"/>
      <c r="G2" s="25"/>
      <c r="H2" s="24"/>
      <c r="I2" s="24"/>
      <c r="J2" s="23"/>
    </row>
    <row r="3" spans="1:13" ht="15" x14ac:dyDescent="0.25">
      <c r="A3" s="14" t="s">
        <v>50</v>
      </c>
      <c r="B3" s="13" t="s">
        <v>49</v>
      </c>
      <c r="C3" s="20">
        <v>76160</v>
      </c>
      <c r="D3" s="21">
        <v>55277</v>
      </c>
      <c r="E3" s="21"/>
      <c r="F3" s="22"/>
      <c r="G3" s="21"/>
      <c r="H3" s="20">
        <v>81249</v>
      </c>
      <c r="I3" s="6">
        <f t="shared" ref="I3:I28" si="0">H3-C3</f>
        <v>5089</v>
      </c>
      <c r="J3" s="5">
        <f>I3/C3</f>
        <v>6.6819852941176469E-2</v>
      </c>
      <c r="M3" s="18"/>
    </row>
    <row r="4" spans="1:13" ht="15" x14ac:dyDescent="0.25">
      <c r="A4" s="14"/>
      <c r="B4" s="13" t="s">
        <v>48</v>
      </c>
      <c r="C4" s="20">
        <v>3046</v>
      </c>
      <c r="D4" s="21">
        <v>0</v>
      </c>
      <c r="E4" s="21"/>
      <c r="F4" s="22"/>
      <c r="G4" s="21"/>
      <c r="H4" s="20">
        <v>3589</v>
      </c>
      <c r="I4" s="6">
        <f t="shared" si="0"/>
        <v>543</v>
      </c>
      <c r="J4" s="5">
        <f>I4/C4</f>
        <v>0.17826657912015759</v>
      </c>
      <c r="M4" s="18"/>
    </row>
    <row r="5" spans="1:13" ht="15" x14ac:dyDescent="0.25">
      <c r="A5" s="14" t="s">
        <v>47</v>
      </c>
      <c r="B5" s="13" t="s">
        <v>46</v>
      </c>
      <c r="C5" s="11">
        <v>276326</v>
      </c>
      <c r="D5" s="11">
        <v>179314.21</v>
      </c>
      <c r="E5" s="17"/>
      <c r="F5" s="19"/>
      <c r="G5" s="11"/>
      <c r="H5" s="11">
        <v>281643</v>
      </c>
      <c r="I5" s="6">
        <f t="shared" si="0"/>
        <v>5317</v>
      </c>
      <c r="J5" s="5">
        <f>I5/C5</f>
        <v>1.9241765161439748E-2</v>
      </c>
      <c r="M5" s="18"/>
    </row>
    <row r="6" spans="1:13" ht="15" x14ac:dyDescent="0.25">
      <c r="A6" s="14" t="s">
        <v>45</v>
      </c>
      <c r="B6" s="13" t="s">
        <v>44</v>
      </c>
      <c r="C6" s="11">
        <v>1000</v>
      </c>
      <c r="D6" s="11">
        <v>1732.5</v>
      </c>
      <c r="E6" s="11"/>
      <c r="F6" s="15"/>
      <c r="G6" s="11"/>
      <c r="H6" s="11">
        <v>1000</v>
      </c>
      <c r="I6" s="6">
        <f t="shared" si="0"/>
        <v>0</v>
      </c>
      <c r="J6" s="5">
        <f>I6/C6</f>
        <v>0</v>
      </c>
    </row>
    <row r="7" spans="1:13" ht="15" x14ac:dyDescent="0.25">
      <c r="A7" s="14" t="s">
        <v>43</v>
      </c>
      <c r="B7" s="13" t="s">
        <v>42</v>
      </c>
      <c r="C7" s="11">
        <v>20000</v>
      </c>
      <c r="D7" s="11">
        <v>13569.08</v>
      </c>
      <c r="E7" s="11"/>
      <c r="F7" s="15"/>
      <c r="G7" s="11"/>
      <c r="H7" s="11">
        <v>20000</v>
      </c>
      <c r="I7" s="6">
        <f t="shared" si="0"/>
        <v>0</v>
      </c>
      <c r="J7" s="5">
        <f>I7/C7</f>
        <v>0</v>
      </c>
    </row>
    <row r="8" spans="1:13" ht="15" x14ac:dyDescent="0.25">
      <c r="A8" s="14" t="s">
        <v>41</v>
      </c>
      <c r="B8" s="13" t="s">
        <v>40</v>
      </c>
      <c r="C8" s="11">
        <v>0</v>
      </c>
      <c r="D8" s="11">
        <v>0</v>
      </c>
      <c r="E8" s="11"/>
      <c r="F8" s="15"/>
      <c r="G8" s="11"/>
      <c r="H8" s="11"/>
      <c r="I8" s="6">
        <f t="shared" si="0"/>
        <v>0</v>
      </c>
      <c r="J8" s="5"/>
    </row>
    <row r="9" spans="1:13" ht="15" x14ac:dyDescent="0.25">
      <c r="A9" s="14" t="s">
        <v>39</v>
      </c>
      <c r="B9" s="13" t="s">
        <v>38</v>
      </c>
      <c r="C9" s="11">
        <v>5399</v>
      </c>
      <c r="D9" s="11">
        <v>4295.5</v>
      </c>
      <c r="E9" s="17"/>
      <c r="F9" s="12"/>
      <c r="G9" s="11"/>
      <c r="H9" s="11">
        <v>5478</v>
      </c>
      <c r="I9" s="6">
        <f t="shared" si="0"/>
        <v>79</v>
      </c>
      <c r="J9" s="5">
        <f t="shared" ref="J9:J28" si="1">I9/C9</f>
        <v>1.4632339322096684E-2</v>
      </c>
    </row>
    <row r="10" spans="1:13" ht="15" x14ac:dyDescent="0.25">
      <c r="A10" s="14" t="s">
        <v>37</v>
      </c>
      <c r="B10" s="13" t="s">
        <v>36</v>
      </c>
      <c r="C10" s="11">
        <v>110592</v>
      </c>
      <c r="D10" s="11">
        <v>66103.009999999995</v>
      </c>
      <c r="E10" s="17"/>
      <c r="F10" s="12"/>
      <c r="G10" s="11"/>
      <c r="H10" s="11">
        <v>125505</v>
      </c>
      <c r="I10" s="6">
        <f t="shared" si="0"/>
        <v>14913</v>
      </c>
      <c r="J10" s="5">
        <f t="shared" si="1"/>
        <v>0.13484700520833334</v>
      </c>
      <c r="M10" s="16"/>
    </row>
    <row r="11" spans="1:13" ht="15" x14ac:dyDescent="0.25">
      <c r="A11" s="14" t="s">
        <v>35</v>
      </c>
      <c r="B11" s="13" t="s">
        <v>34</v>
      </c>
      <c r="C11" s="11">
        <v>6800</v>
      </c>
      <c r="D11" s="11">
        <v>6280.87</v>
      </c>
      <c r="E11" s="11"/>
      <c r="F11" s="15"/>
      <c r="G11" s="11"/>
      <c r="H11" s="11">
        <v>6800</v>
      </c>
      <c r="I11" s="6">
        <f t="shared" si="0"/>
        <v>0</v>
      </c>
      <c r="J11" s="5">
        <f t="shared" si="1"/>
        <v>0</v>
      </c>
    </row>
    <row r="12" spans="1:13" ht="15" x14ac:dyDescent="0.25">
      <c r="A12" s="14" t="s">
        <v>33</v>
      </c>
      <c r="B12" s="13" t="s">
        <v>32</v>
      </c>
      <c r="C12" s="10">
        <v>10358</v>
      </c>
      <c r="D12" s="11">
        <v>4351.4399999999996</v>
      </c>
      <c r="E12" s="11"/>
      <c r="F12" s="15"/>
      <c r="G12" s="11"/>
      <c r="H12" s="10">
        <v>10358</v>
      </c>
      <c r="I12" s="6">
        <f t="shared" si="0"/>
        <v>0</v>
      </c>
      <c r="J12" s="5">
        <f t="shared" si="1"/>
        <v>0</v>
      </c>
    </row>
    <row r="13" spans="1:13" ht="15" x14ac:dyDescent="0.25">
      <c r="A13" s="14" t="s">
        <v>31</v>
      </c>
      <c r="B13" s="13" t="s">
        <v>30</v>
      </c>
      <c r="C13" s="11">
        <v>1000</v>
      </c>
      <c r="D13" s="11">
        <v>0</v>
      </c>
      <c r="E13" s="11"/>
      <c r="F13" s="15"/>
      <c r="G13" s="11"/>
      <c r="H13" s="11">
        <v>1000</v>
      </c>
      <c r="I13" s="6">
        <f t="shared" si="0"/>
        <v>0</v>
      </c>
      <c r="J13" s="5">
        <f t="shared" si="1"/>
        <v>0</v>
      </c>
    </row>
    <row r="14" spans="1:13" ht="15" x14ac:dyDescent="0.25">
      <c r="A14" s="14" t="s">
        <v>29</v>
      </c>
      <c r="B14" s="13" t="s">
        <v>28</v>
      </c>
      <c r="C14" s="10">
        <v>2500</v>
      </c>
      <c r="D14" s="11">
        <v>646.11</v>
      </c>
      <c r="E14" s="11"/>
      <c r="F14" s="15"/>
      <c r="G14" s="11"/>
      <c r="H14" s="10">
        <v>2500</v>
      </c>
      <c r="I14" s="6">
        <f t="shared" si="0"/>
        <v>0</v>
      </c>
      <c r="J14" s="5">
        <f t="shared" si="1"/>
        <v>0</v>
      </c>
    </row>
    <row r="15" spans="1:13" ht="15" x14ac:dyDescent="0.25">
      <c r="A15" s="14" t="s">
        <v>27</v>
      </c>
      <c r="B15" s="13" t="s">
        <v>26</v>
      </c>
      <c r="C15" s="10">
        <v>450</v>
      </c>
      <c r="D15" s="11">
        <v>11.55</v>
      </c>
      <c r="E15" s="11"/>
      <c r="F15" s="15"/>
      <c r="G15" s="11"/>
      <c r="H15" s="10">
        <v>450</v>
      </c>
      <c r="I15" s="6">
        <f t="shared" si="0"/>
        <v>0</v>
      </c>
      <c r="J15" s="5">
        <f t="shared" si="1"/>
        <v>0</v>
      </c>
    </row>
    <row r="16" spans="1:13" ht="15" x14ac:dyDescent="0.25">
      <c r="A16" s="14" t="s">
        <v>25</v>
      </c>
      <c r="B16" s="13" t="s">
        <v>24</v>
      </c>
      <c r="C16" s="10">
        <v>3600</v>
      </c>
      <c r="D16" s="11">
        <v>961</v>
      </c>
      <c r="E16" s="11"/>
      <c r="F16" s="15"/>
      <c r="G16" s="11"/>
      <c r="H16" s="10">
        <v>3600</v>
      </c>
      <c r="I16" s="6">
        <f t="shared" si="0"/>
        <v>0</v>
      </c>
      <c r="J16" s="5">
        <f t="shared" si="1"/>
        <v>0</v>
      </c>
    </row>
    <row r="17" spans="1:10" ht="15" x14ac:dyDescent="0.25">
      <c r="A17" s="14" t="s">
        <v>23</v>
      </c>
      <c r="B17" s="13" t="s">
        <v>22</v>
      </c>
      <c r="C17" s="10">
        <v>11957</v>
      </c>
      <c r="D17" s="11">
        <v>4140.41</v>
      </c>
      <c r="E17" s="11"/>
      <c r="F17" s="15"/>
      <c r="G17" s="11"/>
      <c r="H17" s="10">
        <v>15330</v>
      </c>
      <c r="I17" s="6">
        <f t="shared" si="0"/>
        <v>3373</v>
      </c>
      <c r="J17" s="5">
        <f t="shared" si="1"/>
        <v>0.28209417077862342</v>
      </c>
    </row>
    <row r="18" spans="1:10" ht="15" x14ac:dyDescent="0.25">
      <c r="A18" s="14" t="s">
        <v>21</v>
      </c>
      <c r="B18" s="13" t="s">
        <v>20</v>
      </c>
      <c r="C18" s="10">
        <v>11788</v>
      </c>
      <c r="D18" s="11">
        <v>11787.57</v>
      </c>
      <c r="E18" s="11"/>
      <c r="F18" s="12"/>
      <c r="G18" s="11"/>
      <c r="H18" s="10"/>
      <c r="I18" s="6">
        <f t="shared" si="0"/>
        <v>-11788</v>
      </c>
      <c r="J18" s="5">
        <f t="shared" si="1"/>
        <v>-1</v>
      </c>
    </row>
    <row r="19" spans="1:10" ht="15" x14ac:dyDescent="0.25">
      <c r="A19" s="14" t="s">
        <v>19</v>
      </c>
      <c r="B19" s="13" t="s">
        <v>18</v>
      </c>
      <c r="C19" s="10">
        <v>2500</v>
      </c>
      <c r="D19" s="11">
        <v>777.97</v>
      </c>
      <c r="E19" s="11"/>
      <c r="F19" s="12"/>
      <c r="G19" s="11"/>
      <c r="H19" s="10">
        <v>2500</v>
      </c>
      <c r="I19" s="6">
        <f t="shared" si="0"/>
        <v>0</v>
      </c>
      <c r="J19" s="5">
        <f t="shared" si="1"/>
        <v>0</v>
      </c>
    </row>
    <row r="20" spans="1:10" ht="15" x14ac:dyDescent="0.25">
      <c r="A20" s="14" t="s">
        <v>17</v>
      </c>
      <c r="B20" s="13" t="s">
        <v>16</v>
      </c>
      <c r="C20" s="10">
        <v>2500</v>
      </c>
      <c r="D20" s="11">
        <v>197.25</v>
      </c>
      <c r="E20" s="11"/>
      <c r="F20" s="12"/>
      <c r="G20" s="11"/>
      <c r="H20" s="10">
        <v>2500</v>
      </c>
      <c r="I20" s="6">
        <f t="shared" si="0"/>
        <v>0</v>
      </c>
      <c r="J20" s="5">
        <f t="shared" si="1"/>
        <v>0</v>
      </c>
    </row>
    <row r="21" spans="1:10" ht="15" x14ac:dyDescent="0.25">
      <c r="A21" s="14" t="s">
        <v>15</v>
      </c>
      <c r="B21" s="13" t="s">
        <v>14</v>
      </c>
      <c r="C21" s="10">
        <v>2500</v>
      </c>
      <c r="D21" s="11">
        <v>266</v>
      </c>
      <c r="E21" s="11"/>
      <c r="F21" s="12"/>
      <c r="G21" s="11"/>
      <c r="H21" s="10">
        <v>2500</v>
      </c>
      <c r="I21" s="6">
        <f t="shared" si="0"/>
        <v>0</v>
      </c>
      <c r="J21" s="5">
        <f t="shared" si="1"/>
        <v>0</v>
      </c>
    </row>
    <row r="22" spans="1:10" ht="15" x14ac:dyDescent="0.25">
      <c r="A22" s="14" t="s">
        <v>13</v>
      </c>
      <c r="B22" s="13" t="s">
        <v>12</v>
      </c>
      <c r="C22" s="10">
        <v>2500</v>
      </c>
      <c r="D22" s="11">
        <v>518</v>
      </c>
      <c r="E22" s="11"/>
      <c r="F22" s="12"/>
      <c r="G22" s="11"/>
      <c r="H22" s="10">
        <v>2500</v>
      </c>
      <c r="I22" s="6">
        <f t="shared" si="0"/>
        <v>0</v>
      </c>
      <c r="J22" s="5">
        <f t="shared" si="1"/>
        <v>0</v>
      </c>
    </row>
    <row r="23" spans="1:10" ht="15" x14ac:dyDescent="0.25">
      <c r="A23" s="14" t="s">
        <v>11</v>
      </c>
      <c r="B23" s="13" t="s">
        <v>10</v>
      </c>
      <c r="C23" s="11">
        <v>2500</v>
      </c>
      <c r="D23" s="11">
        <v>35</v>
      </c>
      <c r="E23" s="11"/>
      <c r="F23" s="12"/>
      <c r="G23" s="11"/>
      <c r="H23" s="11">
        <v>2500</v>
      </c>
      <c r="I23" s="6">
        <f t="shared" si="0"/>
        <v>0</v>
      </c>
      <c r="J23" s="5">
        <f t="shared" si="1"/>
        <v>0</v>
      </c>
    </row>
    <row r="24" spans="1:10" ht="15" x14ac:dyDescent="0.25">
      <c r="A24" s="14" t="s">
        <v>9</v>
      </c>
      <c r="B24" s="13" t="s">
        <v>8</v>
      </c>
      <c r="C24" s="10">
        <v>1100</v>
      </c>
      <c r="D24" s="11">
        <v>59</v>
      </c>
      <c r="E24" s="11"/>
      <c r="F24" s="12"/>
      <c r="G24" s="11"/>
      <c r="H24" s="10">
        <v>1100</v>
      </c>
      <c r="I24" s="6">
        <f t="shared" si="0"/>
        <v>0</v>
      </c>
      <c r="J24" s="5">
        <f t="shared" si="1"/>
        <v>0</v>
      </c>
    </row>
    <row r="25" spans="1:10" ht="15" x14ac:dyDescent="0.25">
      <c r="A25" s="14" t="s">
        <v>7</v>
      </c>
      <c r="B25" s="13" t="s">
        <v>6</v>
      </c>
      <c r="C25" s="11">
        <v>2000</v>
      </c>
      <c r="D25" s="11">
        <v>310.64</v>
      </c>
      <c r="E25" s="11"/>
      <c r="F25" s="12"/>
      <c r="G25" s="11"/>
      <c r="H25" s="11">
        <v>2000</v>
      </c>
      <c r="I25" s="6">
        <f t="shared" si="0"/>
        <v>0</v>
      </c>
      <c r="J25" s="5">
        <f t="shared" si="1"/>
        <v>0</v>
      </c>
    </row>
    <row r="26" spans="1:10" ht="15" x14ac:dyDescent="0.25">
      <c r="A26" s="14" t="s">
        <v>5</v>
      </c>
      <c r="B26" s="13" t="s">
        <v>4</v>
      </c>
      <c r="C26" s="11">
        <v>1500</v>
      </c>
      <c r="D26" s="11">
        <v>790</v>
      </c>
      <c r="E26" s="11"/>
      <c r="F26" s="12"/>
      <c r="G26" s="11"/>
      <c r="H26" s="11">
        <v>1500</v>
      </c>
      <c r="I26" s="6">
        <f t="shared" si="0"/>
        <v>0</v>
      </c>
      <c r="J26" s="5">
        <f t="shared" si="1"/>
        <v>0</v>
      </c>
    </row>
    <row r="27" spans="1:10" ht="15" x14ac:dyDescent="0.25">
      <c r="A27" s="14" t="s">
        <v>3</v>
      </c>
      <c r="B27" s="13" t="s">
        <v>2</v>
      </c>
      <c r="C27" s="10">
        <v>4000</v>
      </c>
      <c r="D27" s="11">
        <v>947.88</v>
      </c>
      <c r="E27" s="11"/>
      <c r="F27" s="12"/>
      <c r="G27" s="11"/>
      <c r="H27" s="10">
        <v>4000</v>
      </c>
      <c r="I27" s="6">
        <f t="shared" si="0"/>
        <v>0</v>
      </c>
      <c r="J27" s="5">
        <f t="shared" si="1"/>
        <v>0</v>
      </c>
    </row>
    <row r="28" spans="1:10" ht="15.75" x14ac:dyDescent="0.25">
      <c r="A28" s="9" t="s">
        <v>1</v>
      </c>
      <c r="B28" s="9" t="s">
        <v>0</v>
      </c>
      <c r="C28" s="7">
        <f>SUM(C3:C27)</f>
        <v>562076</v>
      </c>
      <c r="D28" s="7">
        <f>SUM(D3:D27)</f>
        <v>352371.98999999993</v>
      </c>
      <c r="E28" s="7">
        <f>SUM(E3:E27)</f>
        <v>0</v>
      </c>
      <c r="F28" s="7">
        <f>SUM(F3:F26)</f>
        <v>0</v>
      </c>
      <c r="G28" s="8">
        <f>SUM(G3:G27)</f>
        <v>0</v>
      </c>
      <c r="H28" s="7">
        <f>SUM(H3:H27)</f>
        <v>579602</v>
      </c>
      <c r="I28" s="6">
        <f t="shared" si="0"/>
        <v>17526</v>
      </c>
      <c r="J28" s="5">
        <f t="shared" si="1"/>
        <v>3.1180836755171897E-2</v>
      </c>
    </row>
    <row r="30" spans="1:10" x14ac:dyDescent="0.2">
      <c r="D30" s="4"/>
    </row>
    <row r="31" spans="1:10" x14ac:dyDescent="0.2">
      <c r="H31" s="3">
        <v>1.4500000000000001E-2</v>
      </c>
    </row>
    <row r="32" spans="1:10" x14ac:dyDescent="0.2">
      <c r="H32" s="2">
        <v>0.33879999999999999</v>
      </c>
    </row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pageMargins left="0.75" right="0.75" top="1" bottom="1" header="0.5" footer="0.5"/>
  <pageSetup scale="90" fitToHeight="0" orientation="landscape" r:id="rId1"/>
  <headerFooter alignWithMargins="0">
    <oddFooter>&amp;L&amp;A&amp;C&amp;D &amp;T&amp;R&amp;P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3453-221F-4318-9160-99FD57528CD4}">
  <sheetPr>
    <tabColor theme="8" tint="0.59999389629810485"/>
    <pageSetUpPr fitToPage="1"/>
  </sheetPr>
  <dimension ref="A1:M56"/>
  <sheetViews>
    <sheetView zoomScaleNormal="100" workbookViewId="0">
      <selection activeCell="H9" sqref="H9"/>
    </sheetView>
  </sheetViews>
  <sheetFormatPr defaultRowHeight="12.75" x14ac:dyDescent="0.2"/>
  <cols>
    <col min="1" max="1" width="13.140625" style="1" customWidth="1"/>
    <col min="2" max="2" width="58" style="1" bestFit="1" customWidth="1"/>
    <col min="3" max="4" width="13.28515625" style="108" customWidth="1"/>
    <col min="5" max="5" width="13.28515625" style="108" hidden="1" customWidth="1"/>
    <col min="6" max="6" width="20.42578125" style="1" hidden="1" customWidth="1"/>
    <col min="7" max="7" width="12.140625" style="1" customWidth="1"/>
    <col min="8" max="8" width="13.28515625" style="4" bestFit="1" customWidth="1"/>
    <col min="9" max="9" width="11.5703125" style="1" customWidth="1"/>
    <col min="10" max="10" width="10.28515625" style="1" customWidth="1"/>
    <col min="11" max="16384" width="9.140625" style="1"/>
  </cols>
  <sheetData>
    <row r="1" spans="1:12" ht="44.25" customHeight="1" x14ac:dyDescent="0.2">
      <c r="A1" s="33"/>
      <c r="B1" s="140" t="s">
        <v>102</v>
      </c>
      <c r="C1" s="31" t="s">
        <v>58</v>
      </c>
      <c r="D1" s="31" t="s">
        <v>57</v>
      </c>
      <c r="E1" s="31" t="str">
        <f>'[1]Police 2020'!E1</f>
        <v>2019 Unaudited 09/30/2018</v>
      </c>
      <c r="F1" s="53" t="s">
        <v>136</v>
      </c>
      <c r="G1" s="139" t="s">
        <v>55</v>
      </c>
      <c r="H1" s="138" t="s">
        <v>54</v>
      </c>
      <c r="I1" s="29" t="s">
        <v>53</v>
      </c>
      <c r="J1" s="29" t="s">
        <v>52</v>
      </c>
    </row>
    <row r="2" spans="1:12" ht="15.75" x14ac:dyDescent="0.2">
      <c r="A2" s="40" t="s">
        <v>135</v>
      </c>
      <c r="B2" s="27" t="s">
        <v>102</v>
      </c>
      <c r="C2" s="137"/>
      <c r="D2" s="137"/>
      <c r="E2" s="136"/>
      <c r="F2" s="12"/>
      <c r="G2" s="24"/>
      <c r="H2" s="46"/>
      <c r="I2" s="24"/>
      <c r="J2" s="24"/>
    </row>
    <row r="3" spans="1:12" ht="15.75" customHeight="1" x14ac:dyDescent="0.2">
      <c r="A3" s="126" t="s">
        <v>50</v>
      </c>
      <c r="B3" s="125" t="s">
        <v>134</v>
      </c>
      <c r="C3" s="134">
        <v>54024</v>
      </c>
      <c r="D3" s="132">
        <v>41725.660000000003</v>
      </c>
      <c r="E3" s="132"/>
      <c r="F3" s="129"/>
      <c r="G3" s="132"/>
      <c r="H3" s="134">
        <v>57265</v>
      </c>
      <c r="I3" s="118">
        <f t="shared" ref="I3:I27" si="0">H3-C3</f>
        <v>3241</v>
      </c>
      <c r="J3" s="117">
        <f>I3/C3</f>
        <v>5.9991855471642236E-2</v>
      </c>
      <c r="L3" s="135"/>
    </row>
    <row r="4" spans="1:12" ht="15.75" customHeight="1" x14ac:dyDescent="0.2">
      <c r="A4" s="126"/>
      <c r="B4" s="125" t="s">
        <v>48</v>
      </c>
      <c r="C4" s="134">
        <v>2285</v>
      </c>
      <c r="D4" s="132">
        <v>0</v>
      </c>
      <c r="E4" s="132"/>
      <c r="F4" s="129"/>
      <c r="G4" s="132"/>
      <c r="H4" s="134">
        <v>2422</v>
      </c>
      <c r="I4" s="118">
        <f t="shared" si="0"/>
        <v>137</v>
      </c>
      <c r="J4" s="117">
        <v>0</v>
      </c>
    </row>
    <row r="5" spans="1:12" ht="15.75" customHeight="1" x14ac:dyDescent="0.2">
      <c r="A5" s="126"/>
      <c r="B5" s="125" t="s">
        <v>133</v>
      </c>
      <c r="C5" s="134">
        <v>500</v>
      </c>
      <c r="D5" s="132">
        <v>0</v>
      </c>
      <c r="E5" s="132"/>
      <c r="F5" s="129"/>
      <c r="G5" s="132"/>
      <c r="H5" s="134">
        <v>500</v>
      </c>
      <c r="I5" s="118">
        <f t="shared" si="0"/>
        <v>0</v>
      </c>
      <c r="J5" s="117">
        <v>0</v>
      </c>
    </row>
    <row r="6" spans="1:12" ht="15" x14ac:dyDescent="0.25">
      <c r="A6" s="126" t="s">
        <v>47</v>
      </c>
      <c r="B6" s="125" t="s">
        <v>132</v>
      </c>
      <c r="C6" s="132">
        <v>40000</v>
      </c>
      <c r="D6" s="132">
        <v>25882.5</v>
      </c>
      <c r="E6" s="132"/>
      <c r="F6" s="133"/>
      <c r="G6" s="132"/>
      <c r="H6" s="132">
        <v>55000</v>
      </c>
      <c r="I6" s="118">
        <f t="shared" si="0"/>
        <v>15000</v>
      </c>
      <c r="J6" s="117">
        <f t="shared" ref="J6:J18" si="1">I6/C6</f>
        <v>0.375</v>
      </c>
    </row>
    <row r="7" spans="1:12" ht="15" x14ac:dyDescent="0.2">
      <c r="A7" s="131" t="s">
        <v>43</v>
      </c>
      <c r="B7" s="130" t="s">
        <v>131</v>
      </c>
      <c r="C7" s="122">
        <v>1500</v>
      </c>
      <c r="D7" s="122">
        <v>1125</v>
      </c>
      <c r="E7" s="122"/>
      <c r="F7" s="129"/>
      <c r="G7" s="122"/>
      <c r="H7" s="122">
        <v>1500</v>
      </c>
      <c r="I7" s="118">
        <f t="shared" si="0"/>
        <v>0</v>
      </c>
      <c r="J7" s="117">
        <f t="shared" si="1"/>
        <v>0</v>
      </c>
    </row>
    <row r="8" spans="1:12" ht="15" x14ac:dyDescent="0.2">
      <c r="A8" s="126" t="s">
        <v>39</v>
      </c>
      <c r="B8" s="125" t="s">
        <v>130</v>
      </c>
      <c r="C8" s="127">
        <v>4304</v>
      </c>
      <c r="D8" s="122">
        <v>2881.91</v>
      </c>
      <c r="E8" s="122"/>
      <c r="F8" s="129"/>
      <c r="G8" s="122"/>
      <c r="H8" s="127">
        <v>5500.96</v>
      </c>
      <c r="I8" s="118">
        <f t="shared" si="0"/>
        <v>1196.96</v>
      </c>
      <c r="J8" s="117">
        <f t="shared" si="1"/>
        <v>0.27810408921933089</v>
      </c>
    </row>
    <row r="9" spans="1:12" ht="15" x14ac:dyDescent="0.2">
      <c r="A9" s="126" t="s">
        <v>37</v>
      </c>
      <c r="B9" s="125" t="s">
        <v>36</v>
      </c>
      <c r="C9" s="127">
        <v>17094</v>
      </c>
      <c r="D9" s="122">
        <v>12020.85</v>
      </c>
      <c r="E9" s="122"/>
      <c r="F9" s="129"/>
      <c r="G9" s="122"/>
      <c r="H9" s="127">
        <v>18891</v>
      </c>
      <c r="I9" s="118">
        <f t="shared" si="0"/>
        <v>1797</v>
      </c>
      <c r="J9" s="117">
        <f t="shared" si="1"/>
        <v>0.10512460512460513</v>
      </c>
    </row>
    <row r="10" spans="1:12" ht="15" x14ac:dyDescent="0.2">
      <c r="A10" s="126" t="s">
        <v>129</v>
      </c>
      <c r="B10" s="125" t="s">
        <v>128</v>
      </c>
      <c r="C10" s="122">
        <v>3000</v>
      </c>
      <c r="D10" s="122">
        <v>435.6</v>
      </c>
      <c r="E10" s="122"/>
      <c r="F10" s="128"/>
      <c r="G10" s="122"/>
      <c r="H10" s="122">
        <v>2000</v>
      </c>
      <c r="I10" s="118">
        <f t="shared" si="0"/>
        <v>-1000</v>
      </c>
      <c r="J10" s="117">
        <f t="shared" si="1"/>
        <v>-0.33333333333333331</v>
      </c>
    </row>
    <row r="11" spans="1:12" ht="15" x14ac:dyDescent="0.2">
      <c r="A11" s="126" t="s">
        <v>35</v>
      </c>
      <c r="B11" s="125" t="s">
        <v>34</v>
      </c>
      <c r="C11" s="122">
        <v>1200</v>
      </c>
      <c r="D11" s="122">
        <v>1164.25</v>
      </c>
      <c r="E11" s="122"/>
      <c r="F11" s="128"/>
      <c r="G11" s="122"/>
      <c r="H11" s="122">
        <v>1500</v>
      </c>
      <c r="I11" s="118">
        <f t="shared" si="0"/>
        <v>300</v>
      </c>
      <c r="J11" s="117">
        <f t="shared" si="1"/>
        <v>0.25</v>
      </c>
    </row>
    <row r="12" spans="1:12" ht="15" x14ac:dyDescent="0.2">
      <c r="A12" s="126" t="s">
        <v>127</v>
      </c>
      <c r="B12" s="125" t="s">
        <v>126</v>
      </c>
      <c r="C12" s="122">
        <v>1000</v>
      </c>
      <c r="D12" s="122">
        <v>284</v>
      </c>
      <c r="E12" s="122"/>
      <c r="F12" s="128"/>
      <c r="G12" s="122"/>
      <c r="H12" s="122">
        <v>1000</v>
      </c>
      <c r="I12" s="118">
        <f t="shared" si="0"/>
        <v>0</v>
      </c>
      <c r="J12" s="117">
        <f t="shared" si="1"/>
        <v>0</v>
      </c>
    </row>
    <row r="13" spans="1:12" ht="15" x14ac:dyDescent="0.2">
      <c r="A13" s="126" t="s">
        <v>33</v>
      </c>
      <c r="B13" s="125" t="s">
        <v>125</v>
      </c>
      <c r="C13" s="127">
        <v>6000</v>
      </c>
      <c r="D13" s="123">
        <v>3052.32</v>
      </c>
      <c r="E13" s="123"/>
      <c r="F13" s="128"/>
      <c r="G13" s="123"/>
      <c r="H13" s="127">
        <v>6000</v>
      </c>
      <c r="I13" s="118">
        <f t="shared" si="0"/>
        <v>0</v>
      </c>
      <c r="J13" s="117">
        <f t="shared" si="1"/>
        <v>0</v>
      </c>
    </row>
    <row r="14" spans="1:12" ht="15" x14ac:dyDescent="0.2">
      <c r="A14" s="126" t="s">
        <v>124</v>
      </c>
      <c r="B14" s="125" t="s">
        <v>123</v>
      </c>
      <c r="C14" s="122">
        <v>2000</v>
      </c>
      <c r="D14" s="123">
        <v>0</v>
      </c>
      <c r="E14" s="123"/>
      <c r="F14" s="128"/>
      <c r="G14" s="123"/>
      <c r="H14" s="122">
        <v>2000</v>
      </c>
      <c r="I14" s="118">
        <f t="shared" si="0"/>
        <v>0</v>
      </c>
      <c r="J14" s="117">
        <f t="shared" si="1"/>
        <v>0</v>
      </c>
    </row>
    <row r="15" spans="1:12" ht="15" x14ac:dyDescent="0.2">
      <c r="A15" s="126" t="s">
        <v>122</v>
      </c>
      <c r="B15" s="125" t="s">
        <v>121</v>
      </c>
      <c r="C15" s="122">
        <v>1500</v>
      </c>
      <c r="D15" s="123">
        <v>2793</v>
      </c>
      <c r="E15" s="123"/>
      <c r="F15" s="124"/>
      <c r="G15" s="123"/>
      <c r="H15" s="122">
        <v>1500</v>
      </c>
      <c r="I15" s="118">
        <f t="shared" si="0"/>
        <v>0</v>
      </c>
      <c r="J15" s="117">
        <f t="shared" si="1"/>
        <v>0</v>
      </c>
    </row>
    <row r="16" spans="1:12" ht="15" x14ac:dyDescent="0.2">
      <c r="A16" s="126" t="s">
        <v>120</v>
      </c>
      <c r="B16" s="125" t="s">
        <v>119</v>
      </c>
      <c r="C16" s="122">
        <v>800</v>
      </c>
      <c r="D16" s="123">
        <v>471.77</v>
      </c>
      <c r="E16" s="123"/>
      <c r="F16" s="124"/>
      <c r="G16" s="123"/>
      <c r="H16" s="122">
        <v>1500</v>
      </c>
      <c r="I16" s="118">
        <f t="shared" si="0"/>
        <v>700</v>
      </c>
      <c r="J16" s="117">
        <f t="shared" si="1"/>
        <v>0.875</v>
      </c>
    </row>
    <row r="17" spans="1:13" ht="15" x14ac:dyDescent="0.2">
      <c r="A17" s="126" t="s">
        <v>21</v>
      </c>
      <c r="B17" s="125" t="s">
        <v>118</v>
      </c>
      <c r="C17" s="127">
        <v>1000</v>
      </c>
      <c r="D17" s="123">
        <v>0</v>
      </c>
      <c r="E17" s="123"/>
      <c r="F17" s="124"/>
      <c r="G17" s="123"/>
      <c r="H17" s="127">
        <v>1000</v>
      </c>
      <c r="I17" s="118">
        <f t="shared" si="0"/>
        <v>0</v>
      </c>
      <c r="J17" s="117">
        <f t="shared" si="1"/>
        <v>0</v>
      </c>
    </row>
    <row r="18" spans="1:13" ht="15" x14ac:dyDescent="0.2">
      <c r="A18" s="126" t="s">
        <v>19</v>
      </c>
      <c r="B18" s="125" t="s">
        <v>117</v>
      </c>
      <c r="C18" s="122">
        <v>4000</v>
      </c>
      <c r="D18" s="123">
        <v>2999.99</v>
      </c>
      <c r="E18" s="123"/>
      <c r="F18" s="124"/>
      <c r="G18" s="123"/>
      <c r="H18" s="122">
        <v>4000</v>
      </c>
      <c r="I18" s="118">
        <f t="shared" si="0"/>
        <v>0</v>
      </c>
      <c r="J18" s="117">
        <f t="shared" si="1"/>
        <v>0</v>
      </c>
      <c r="K18" s="173"/>
      <c r="L18" s="174"/>
      <c r="M18" s="174"/>
    </row>
    <row r="19" spans="1:13" ht="15" x14ac:dyDescent="0.2">
      <c r="A19" s="126" t="s">
        <v>17</v>
      </c>
      <c r="B19" s="125" t="s">
        <v>116</v>
      </c>
      <c r="C19" s="127"/>
      <c r="D19" s="123"/>
      <c r="E19" s="123"/>
      <c r="F19" s="124"/>
      <c r="G19" s="123"/>
      <c r="H19" s="127"/>
      <c r="I19" s="118">
        <f t="shared" si="0"/>
        <v>0</v>
      </c>
      <c r="J19" s="117"/>
    </row>
    <row r="20" spans="1:13" ht="15" x14ac:dyDescent="0.2">
      <c r="A20" s="126" t="s">
        <v>15</v>
      </c>
      <c r="B20" s="125" t="s">
        <v>115</v>
      </c>
      <c r="C20" s="127">
        <v>2000</v>
      </c>
      <c r="D20" s="123">
        <v>0</v>
      </c>
      <c r="E20" s="123"/>
      <c r="F20" s="124"/>
      <c r="G20" s="123"/>
      <c r="H20" s="127">
        <v>2000</v>
      </c>
      <c r="I20" s="118">
        <f t="shared" si="0"/>
        <v>0</v>
      </c>
      <c r="J20" s="117">
        <f>I20/C20</f>
        <v>0</v>
      </c>
    </row>
    <row r="21" spans="1:13" ht="15" x14ac:dyDescent="0.2">
      <c r="A21" s="126" t="s">
        <v>13</v>
      </c>
      <c r="B21" s="125" t="s">
        <v>114</v>
      </c>
      <c r="C21" s="127">
        <v>2000</v>
      </c>
      <c r="D21" s="123">
        <v>582.12</v>
      </c>
      <c r="E21" s="123"/>
      <c r="F21" s="124"/>
      <c r="G21" s="123"/>
      <c r="H21" s="127">
        <v>2000</v>
      </c>
      <c r="I21" s="118">
        <f t="shared" si="0"/>
        <v>0</v>
      </c>
      <c r="J21" s="117">
        <f>I21/C21</f>
        <v>0</v>
      </c>
    </row>
    <row r="22" spans="1:13" ht="15" x14ac:dyDescent="0.2">
      <c r="A22" s="126" t="s">
        <v>113</v>
      </c>
      <c r="B22" s="125" t="s">
        <v>112</v>
      </c>
      <c r="C22" s="127"/>
      <c r="D22" s="123"/>
      <c r="E22" s="123"/>
      <c r="F22" s="124"/>
      <c r="G22" s="123"/>
      <c r="H22" s="127"/>
      <c r="I22" s="118">
        <f t="shared" si="0"/>
        <v>0</v>
      </c>
      <c r="J22" s="117"/>
    </row>
    <row r="23" spans="1:13" ht="15" x14ac:dyDescent="0.2">
      <c r="A23" s="126" t="s">
        <v>111</v>
      </c>
      <c r="B23" s="125" t="s">
        <v>110</v>
      </c>
      <c r="C23" s="127">
        <v>2000</v>
      </c>
      <c r="D23" s="123">
        <v>4864.99</v>
      </c>
      <c r="E23" s="123"/>
      <c r="F23" s="124"/>
      <c r="G23" s="123"/>
      <c r="H23" s="127">
        <v>3000</v>
      </c>
      <c r="I23" s="118">
        <f t="shared" si="0"/>
        <v>1000</v>
      </c>
      <c r="J23" s="117">
        <f t="shared" ref="J23:J28" si="2">I23/C23</f>
        <v>0.5</v>
      </c>
    </row>
    <row r="24" spans="1:13" ht="15" x14ac:dyDescent="0.2">
      <c r="A24" s="126" t="s">
        <v>109</v>
      </c>
      <c r="B24" s="125" t="s">
        <v>108</v>
      </c>
      <c r="C24" s="127">
        <v>2000</v>
      </c>
      <c r="D24" s="123">
        <v>0</v>
      </c>
      <c r="E24" s="123"/>
      <c r="F24" s="124"/>
      <c r="G24" s="123"/>
      <c r="H24" s="127">
        <v>2000</v>
      </c>
      <c r="I24" s="118">
        <f t="shared" si="0"/>
        <v>0</v>
      </c>
      <c r="J24" s="117">
        <f t="shared" si="2"/>
        <v>0</v>
      </c>
    </row>
    <row r="25" spans="1:13" ht="15" x14ac:dyDescent="0.2">
      <c r="A25" s="126" t="s">
        <v>11</v>
      </c>
      <c r="B25" s="125" t="s">
        <v>107</v>
      </c>
      <c r="C25" s="122">
        <v>2000</v>
      </c>
      <c r="D25" s="123">
        <v>507</v>
      </c>
      <c r="E25" s="123"/>
      <c r="F25" s="124"/>
      <c r="G25" s="123"/>
      <c r="H25" s="122">
        <v>2000</v>
      </c>
      <c r="I25" s="118">
        <f t="shared" si="0"/>
        <v>0</v>
      </c>
      <c r="J25" s="117">
        <f t="shared" si="2"/>
        <v>0</v>
      </c>
    </row>
    <row r="26" spans="1:13" ht="15" x14ac:dyDescent="0.2">
      <c r="A26" s="126" t="s">
        <v>106</v>
      </c>
      <c r="B26" s="125" t="s">
        <v>105</v>
      </c>
      <c r="C26" s="122">
        <v>12000</v>
      </c>
      <c r="D26" s="123">
        <v>3791.8</v>
      </c>
      <c r="E26" s="123"/>
      <c r="F26" s="124"/>
      <c r="G26" s="123"/>
      <c r="H26" s="122">
        <v>14000</v>
      </c>
      <c r="I26" s="118">
        <f t="shared" si="0"/>
        <v>2000</v>
      </c>
      <c r="J26" s="117">
        <f t="shared" si="2"/>
        <v>0.16666666666666666</v>
      </c>
    </row>
    <row r="27" spans="1:13" ht="15" x14ac:dyDescent="0.2">
      <c r="A27" s="126" t="s">
        <v>104</v>
      </c>
      <c r="B27" s="125" t="s">
        <v>103</v>
      </c>
      <c r="C27" s="122">
        <v>2500</v>
      </c>
      <c r="D27" s="123">
        <v>1953.08</v>
      </c>
      <c r="E27" s="123"/>
      <c r="F27" s="124"/>
      <c r="G27" s="123"/>
      <c r="H27" s="122">
        <v>2500</v>
      </c>
      <c r="I27" s="118">
        <f t="shared" si="0"/>
        <v>0</v>
      </c>
      <c r="J27" s="117">
        <f t="shared" si="2"/>
        <v>0</v>
      </c>
    </row>
    <row r="28" spans="1:13" ht="15.75" x14ac:dyDescent="0.25">
      <c r="A28" s="40" t="s">
        <v>1</v>
      </c>
      <c r="B28" s="40" t="s">
        <v>102</v>
      </c>
      <c r="C28" s="121">
        <f>SUM(C3:C27)</f>
        <v>164707</v>
      </c>
      <c r="D28" s="121">
        <f>SUM(D3:D27)</f>
        <v>106535.84000000004</v>
      </c>
      <c r="E28" s="121">
        <f>SUM(E3:E27)</f>
        <v>0</v>
      </c>
      <c r="F28" s="12"/>
      <c r="G28" s="120">
        <f>SUM(G3:G27)</f>
        <v>0</v>
      </c>
      <c r="H28" s="119">
        <f>SUM(H3:H27)</f>
        <v>189078.96000000002</v>
      </c>
      <c r="I28" s="118">
        <f>SUM(I3:I27)</f>
        <v>24371.96</v>
      </c>
      <c r="J28" s="117">
        <f t="shared" si="2"/>
        <v>0.14797161019264513</v>
      </c>
    </row>
    <row r="29" spans="1:13" ht="15" x14ac:dyDescent="0.2">
      <c r="B29" s="115"/>
      <c r="C29" s="1"/>
      <c r="D29" s="1"/>
      <c r="E29" s="116"/>
      <c r="I29" s="4"/>
    </row>
    <row r="30" spans="1:13" ht="15" x14ac:dyDescent="0.25">
      <c r="B30" s="115"/>
      <c r="C30" s="1"/>
      <c r="D30" s="4"/>
      <c r="E30" s="1"/>
      <c r="H30" s="3">
        <v>7.6499999999999999E-2</v>
      </c>
      <c r="I30" s="114"/>
      <c r="J30" s="113">
        <f>(H6+H7+H18)*H30</f>
        <v>4628.25</v>
      </c>
    </row>
    <row r="31" spans="1:13" x14ac:dyDescent="0.2">
      <c r="C31" s="1"/>
      <c r="D31" s="1"/>
      <c r="E31" s="1"/>
      <c r="F31" s="112"/>
      <c r="G31" s="112"/>
      <c r="H31" s="3">
        <v>1.4500000000000001E-2</v>
      </c>
      <c r="J31" s="4">
        <f>(H3+H4+H5)*0.0145</f>
        <v>872.7115</v>
      </c>
    </row>
    <row r="32" spans="1:13" x14ac:dyDescent="0.2">
      <c r="C32" s="1"/>
      <c r="D32" s="1"/>
      <c r="E32" s="1"/>
      <c r="H32" s="111"/>
      <c r="J32" s="110">
        <f>SUM(J30:J31)</f>
        <v>5500.9615000000003</v>
      </c>
    </row>
    <row r="33" spans="3:8" x14ac:dyDescent="0.2">
      <c r="C33" s="4"/>
      <c r="D33" s="4"/>
      <c r="E33" s="4"/>
      <c r="H33" s="3"/>
    </row>
    <row r="34" spans="3:8" x14ac:dyDescent="0.2">
      <c r="C34" s="109"/>
      <c r="D34" s="109"/>
      <c r="E34" s="109"/>
    </row>
    <row r="35" spans="3:8" x14ac:dyDescent="0.2">
      <c r="C35" s="109"/>
      <c r="D35" s="109"/>
      <c r="E35" s="109"/>
    </row>
    <row r="36" spans="3:8" x14ac:dyDescent="0.2">
      <c r="C36" s="109"/>
      <c r="D36" s="109"/>
      <c r="E36" s="109"/>
    </row>
    <row r="37" spans="3:8" x14ac:dyDescent="0.2">
      <c r="C37" s="109"/>
      <c r="D37" s="109"/>
      <c r="E37" s="109"/>
    </row>
    <row r="38" spans="3:8" x14ac:dyDescent="0.2">
      <c r="C38" s="109"/>
      <c r="D38" s="109"/>
      <c r="E38" s="109"/>
    </row>
    <row r="39" spans="3:8" x14ac:dyDescent="0.2">
      <c r="C39" s="109"/>
      <c r="D39" s="109"/>
      <c r="E39" s="109"/>
    </row>
    <row r="40" spans="3:8" x14ac:dyDescent="0.2">
      <c r="C40" s="109"/>
      <c r="D40" s="109"/>
      <c r="E40" s="109"/>
    </row>
    <row r="41" spans="3:8" x14ac:dyDescent="0.2">
      <c r="C41" s="109"/>
      <c r="D41" s="109"/>
      <c r="E41" s="109"/>
    </row>
    <row r="42" spans="3:8" x14ac:dyDescent="0.2">
      <c r="C42" s="109"/>
      <c r="D42" s="109"/>
      <c r="E42" s="109"/>
    </row>
    <row r="43" spans="3:8" x14ac:dyDescent="0.2">
      <c r="C43" s="109"/>
      <c r="D43" s="109"/>
      <c r="E43" s="109"/>
    </row>
    <row r="44" spans="3:8" x14ac:dyDescent="0.2">
      <c r="C44" s="109"/>
      <c r="D44" s="109"/>
      <c r="E44" s="109"/>
    </row>
    <row r="45" spans="3:8" x14ac:dyDescent="0.2">
      <c r="C45" s="109"/>
      <c r="D45" s="109"/>
      <c r="E45" s="109"/>
    </row>
    <row r="46" spans="3:8" x14ac:dyDescent="0.2">
      <c r="C46" s="109"/>
      <c r="D46" s="109"/>
      <c r="E46" s="109"/>
    </row>
    <row r="47" spans="3:8" x14ac:dyDescent="0.2">
      <c r="C47" s="109"/>
      <c r="D47" s="109"/>
      <c r="E47" s="109"/>
    </row>
    <row r="48" spans="3:8" x14ac:dyDescent="0.2">
      <c r="C48" s="109"/>
      <c r="D48" s="109"/>
      <c r="E48" s="109"/>
    </row>
    <row r="49" spans="3:5" x14ac:dyDescent="0.2">
      <c r="C49" s="109"/>
      <c r="D49" s="109"/>
      <c r="E49" s="109"/>
    </row>
    <row r="50" spans="3:5" x14ac:dyDescent="0.2">
      <c r="C50" s="109"/>
      <c r="D50" s="109"/>
      <c r="E50" s="109"/>
    </row>
    <row r="51" spans="3:5" x14ac:dyDescent="0.2">
      <c r="C51" s="109"/>
      <c r="D51" s="109"/>
      <c r="E51" s="109"/>
    </row>
    <row r="52" spans="3:5" x14ac:dyDescent="0.2">
      <c r="C52" s="109"/>
      <c r="D52" s="109"/>
      <c r="E52" s="109"/>
    </row>
    <row r="53" spans="3:5" x14ac:dyDescent="0.2">
      <c r="C53" s="109"/>
      <c r="D53" s="109"/>
      <c r="E53" s="109"/>
    </row>
    <row r="54" spans="3:5" x14ac:dyDescent="0.2">
      <c r="C54" s="109"/>
      <c r="D54" s="109"/>
      <c r="E54" s="109"/>
    </row>
    <row r="55" spans="3:5" x14ac:dyDescent="0.2">
      <c r="C55" s="109"/>
      <c r="D55" s="109"/>
      <c r="E55" s="109"/>
    </row>
    <row r="56" spans="3:5" x14ac:dyDescent="0.2">
      <c r="C56" s="109"/>
      <c r="D56" s="109"/>
      <c r="E56" s="109"/>
    </row>
  </sheetData>
  <mergeCells count="1">
    <mergeCell ref="K18:M18"/>
  </mergeCells>
  <pageMargins left="0.75" right="0.75" top="1" bottom="1" header="0.5" footer="0.5"/>
  <pageSetup scale="83" fitToHeight="0" orientation="landscape" cellComments="asDisplayed" r:id="rId1"/>
  <headerFooter alignWithMargins="0">
    <oddFooter>&amp;L&amp;A&amp;C&amp;D  &amp;T&amp;R&amp;P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171B0-77DB-4B2A-B5F7-57FA4300C32E}">
  <sheetPr>
    <tabColor theme="8" tint="0.59999389629810485"/>
    <pageSetUpPr fitToPage="1"/>
  </sheetPr>
  <dimension ref="A1:K29"/>
  <sheetViews>
    <sheetView zoomScaleNormal="100" workbookViewId="0">
      <selection activeCell="H6" sqref="H6"/>
    </sheetView>
  </sheetViews>
  <sheetFormatPr defaultRowHeight="12.75" x14ac:dyDescent="0.2"/>
  <cols>
    <col min="1" max="1" width="10.140625" style="1" bestFit="1" customWidth="1"/>
    <col min="2" max="2" width="32.5703125" style="1" customWidth="1"/>
    <col min="3" max="3" width="11.42578125" style="141" customWidth="1"/>
    <col min="4" max="4" width="14" style="141" customWidth="1"/>
    <col min="5" max="5" width="11.42578125" style="141" hidden="1" customWidth="1"/>
    <col min="6" max="6" width="17.140625" style="142" hidden="1" customWidth="1"/>
    <col min="7" max="7" width="10" style="1" customWidth="1"/>
    <col min="8" max="8" width="13.28515625" style="141" bestFit="1" customWidth="1"/>
    <col min="9" max="9" width="9.42578125" style="1" bestFit="1" customWidth="1"/>
    <col min="10" max="16384" width="9.140625" style="1"/>
  </cols>
  <sheetData>
    <row r="1" spans="1:11" ht="44.25" customHeight="1" x14ac:dyDescent="0.2">
      <c r="A1" s="172"/>
      <c r="B1" s="171" t="s">
        <v>152</v>
      </c>
      <c r="C1" s="50" t="s">
        <v>58</v>
      </c>
      <c r="D1" s="50" t="s">
        <v>57</v>
      </c>
      <c r="E1" s="50" t="str">
        <f>'[1] St Lighting 2020'!E1</f>
        <v>2019 Unaudited 09/30/2018</v>
      </c>
      <c r="F1" s="53" t="s">
        <v>136</v>
      </c>
      <c r="G1" s="52" t="s">
        <v>55</v>
      </c>
      <c r="H1" s="52" t="s">
        <v>54</v>
      </c>
      <c r="I1" s="52" t="s">
        <v>53</v>
      </c>
      <c r="J1" s="52" t="s">
        <v>52</v>
      </c>
    </row>
    <row r="2" spans="1:11" ht="15.75" x14ac:dyDescent="0.2">
      <c r="A2" s="170" t="s">
        <v>153</v>
      </c>
      <c r="B2" s="27" t="s">
        <v>152</v>
      </c>
      <c r="C2" s="169"/>
      <c r="D2" s="169"/>
      <c r="E2" s="169"/>
      <c r="F2" s="12"/>
      <c r="G2" s="24"/>
      <c r="H2" s="150"/>
      <c r="I2" s="24"/>
      <c r="J2" s="24"/>
    </row>
    <row r="3" spans="1:11" ht="15" x14ac:dyDescent="0.25">
      <c r="A3" s="163" t="s">
        <v>47</v>
      </c>
      <c r="B3" s="43" t="s">
        <v>151</v>
      </c>
      <c r="C3" s="162">
        <v>28000</v>
      </c>
      <c r="D3" s="162">
        <v>26259</v>
      </c>
      <c r="E3" s="162"/>
      <c r="F3" s="168"/>
      <c r="G3" s="162"/>
      <c r="H3" s="162">
        <v>45000</v>
      </c>
      <c r="I3" s="36">
        <f>H3-C3</f>
        <v>17000</v>
      </c>
      <c r="J3" s="5">
        <f>I3/C3</f>
        <v>0.6071428571428571</v>
      </c>
    </row>
    <row r="4" spans="1:11" ht="15" x14ac:dyDescent="0.25">
      <c r="A4" s="165" t="s">
        <v>43</v>
      </c>
      <c r="B4" s="164" t="s">
        <v>150</v>
      </c>
      <c r="C4" s="162">
        <v>1500</v>
      </c>
      <c r="D4" s="162">
        <v>1125</v>
      </c>
      <c r="E4" s="162"/>
      <c r="F4" s="167"/>
      <c r="G4" s="162"/>
      <c r="H4" s="162">
        <v>1500</v>
      </c>
      <c r="I4" s="36">
        <f>H4-C4</f>
        <v>0</v>
      </c>
      <c r="J4" s="5">
        <f>I4/C4</f>
        <v>0</v>
      </c>
    </row>
    <row r="5" spans="1:11" ht="15" x14ac:dyDescent="0.25">
      <c r="A5" s="163" t="s">
        <v>39</v>
      </c>
      <c r="B5" s="43" t="s">
        <v>130</v>
      </c>
      <c r="C5" s="162">
        <v>2257</v>
      </c>
      <c r="D5" s="162">
        <v>2133.14</v>
      </c>
      <c r="E5" s="162"/>
      <c r="F5" s="166"/>
      <c r="G5" s="162"/>
      <c r="H5" s="162">
        <v>3519</v>
      </c>
      <c r="I5" s="36">
        <f>H5-C5</f>
        <v>1262</v>
      </c>
      <c r="J5" s="5">
        <f>I5/C5</f>
        <v>0.55914931324767392</v>
      </c>
    </row>
    <row r="6" spans="1:11" ht="15" x14ac:dyDescent="0.25">
      <c r="A6" s="165" t="s">
        <v>129</v>
      </c>
      <c r="B6" s="164" t="s">
        <v>4</v>
      </c>
      <c r="C6" s="162">
        <v>4500</v>
      </c>
      <c r="D6" s="162">
        <v>3320</v>
      </c>
      <c r="E6" s="162"/>
      <c r="F6" s="38"/>
      <c r="G6" s="162"/>
      <c r="H6" s="162">
        <v>5000</v>
      </c>
      <c r="I6" s="36">
        <f>H6-C6</f>
        <v>500</v>
      </c>
      <c r="J6" s="5">
        <f>I6/C6</f>
        <v>0.1111111111111111</v>
      </c>
      <c r="K6" s="3">
        <v>7.6499999999999999E-2</v>
      </c>
    </row>
    <row r="7" spans="1:11" ht="15" x14ac:dyDescent="0.25">
      <c r="A7" s="163" t="s">
        <v>35</v>
      </c>
      <c r="B7" s="43" t="s">
        <v>149</v>
      </c>
      <c r="C7" s="60"/>
      <c r="D7" s="162"/>
      <c r="E7" s="162"/>
      <c r="F7" s="38"/>
      <c r="G7" s="162"/>
      <c r="H7" s="60"/>
      <c r="I7" s="36"/>
      <c r="J7" s="5"/>
    </row>
    <row r="8" spans="1:11" ht="15" x14ac:dyDescent="0.25">
      <c r="A8" s="165" t="s">
        <v>148</v>
      </c>
      <c r="B8" s="164" t="s">
        <v>147</v>
      </c>
      <c r="C8" s="162">
        <v>1500</v>
      </c>
      <c r="D8" s="162">
        <v>607.13</v>
      </c>
      <c r="E8" s="162"/>
      <c r="F8" s="38"/>
      <c r="G8" s="162"/>
      <c r="H8" s="162">
        <v>2500</v>
      </c>
      <c r="I8" s="36">
        <f t="shared" ref="I8:I13" si="0">H8-C8</f>
        <v>1000</v>
      </c>
      <c r="J8" s="5">
        <f t="shared" ref="J8:J13" si="1">I8/C8</f>
        <v>0.66666666666666663</v>
      </c>
    </row>
    <row r="9" spans="1:11" ht="15" x14ac:dyDescent="0.25">
      <c r="A9" s="163" t="s">
        <v>33</v>
      </c>
      <c r="B9" s="43" t="s">
        <v>146</v>
      </c>
      <c r="C9" s="162">
        <v>3500</v>
      </c>
      <c r="D9" s="162">
        <v>3293.45</v>
      </c>
      <c r="E9" s="162"/>
      <c r="F9" s="38"/>
      <c r="G9" s="162"/>
      <c r="H9" s="162">
        <v>4500</v>
      </c>
      <c r="I9" s="36">
        <f t="shared" si="0"/>
        <v>1000</v>
      </c>
      <c r="J9" s="5">
        <f t="shared" si="1"/>
        <v>0.2857142857142857</v>
      </c>
    </row>
    <row r="10" spans="1:11" ht="15" x14ac:dyDescent="0.25">
      <c r="A10" s="163" t="s">
        <v>145</v>
      </c>
      <c r="B10" s="43" t="s">
        <v>144</v>
      </c>
      <c r="C10" s="162">
        <v>5600</v>
      </c>
      <c r="D10" s="162">
        <v>4873.53</v>
      </c>
      <c r="E10" s="162"/>
      <c r="F10" s="38"/>
      <c r="G10" s="162"/>
      <c r="H10" s="162">
        <v>6200</v>
      </c>
      <c r="I10" s="36">
        <f t="shared" si="0"/>
        <v>600</v>
      </c>
      <c r="J10" s="5">
        <f t="shared" si="1"/>
        <v>0.10714285714285714</v>
      </c>
    </row>
    <row r="11" spans="1:11" ht="15" x14ac:dyDescent="0.25">
      <c r="A11" s="163" t="s">
        <v>120</v>
      </c>
      <c r="B11" s="43" t="s">
        <v>119</v>
      </c>
      <c r="C11" s="162">
        <v>1800</v>
      </c>
      <c r="D11" s="162">
        <v>1059.9100000000001</v>
      </c>
      <c r="E11" s="162"/>
      <c r="F11" s="38"/>
      <c r="G11" s="162"/>
      <c r="H11" s="162">
        <v>2500</v>
      </c>
      <c r="I11" s="36">
        <f t="shared" si="0"/>
        <v>700</v>
      </c>
      <c r="J11" s="5">
        <f t="shared" si="1"/>
        <v>0.3888888888888889</v>
      </c>
    </row>
    <row r="12" spans="1:11" ht="15" x14ac:dyDescent="0.25">
      <c r="A12" s="163" t="s">
        <v>143</v>
      </c>
      <c r="B12" s="43" t="s">
        <v>105</v>
      </c>
      <c r="C12" s="162">
        <v>0</v>
      </c>
      <c r="D12" s="162">
        <v>1079.49</v>
      </c>
      <c r="E12" s="162"/>
      <c r="F12" s="38"/>
      <c r="G12" s="162"/>
      <c r="H12" s="162">
        <v>2500</v>
      </c>
      <c r="I12" s="36">
        <f t="shared" si="0"/>
        <v>2500</v>
      </c>
      <c r="J12" s="5" t="e">
        <f t="shared" si="1"/>
        <v>#DIV/0!</v>
      </c>
    </row>
    <row r="13" spans="1:11" ht="15.75" x14ac:dyDescent="0.25">
      <c r="A13" s="161" t="s">
        <v>1</v>
      </c>
      <c r="B13" s="27" t="str">
        <f>B2</f>
        <v>AMBULANCE</v>
      </c>
      <c r="C13" s="158">
        <f t="shared" ref="C13:H13" si="2">SUM(C3:C12)</f>
        <v>48657</v>
      </c>
      <c r="D13" s="158">
        <f t="shared" si="2"/>
        <v>43750.649999999994</v>
      </c>
      <c r="E13" s="158">
        <f t="shared" si="2"/>
        <v>0</v>
      </c>
      <c r="F13" s="160">
        <f t="shared" si="2"/>
        <v>0</v>
      </c>
      <c r="G13" s="159">
        <f t="shared" si="2"/>
        <v>0</v>
      </c>
      <c r="H13" s="158">
        <f t="shared" si="2"/>
        <v>73219</v>
      </c>
      <c r="I13" s="36">
        <f t="shared" si="0"/>
        <v>24562</v>
      </c>
      <c r="J13" s="5">
        <f t="shared" si="1"/>
        <v>0.5047988984113283</v>
      </c>
    </row>
    <row r="14" spans="1:11" ht="15.75" x14ac:dyDescent="0.25">
      <c r="A14" s="12"/>
      <c r="B14" s="12"/>
      <c r="C14" s="154"/>
      <c r="D14" s="157"/>
      <c r="E14" s="154"/>
      <c r="F14" s="12"/>
      <c r="G14" s="12"/>
      <c r="H14" s="156"/>
      <c r="I14" s="36"/>
      <c r="J14" s="5"/>
    </row>
    <row r="15" spans="1:11" ht="15" x14ac:dyDescent="0.25">
      <c r="A15" s="12"/>
      <c r="B15" s="12"/>
      <c r="C15" s="154"/>
      <c r="D15" s="155"/>
      <c r="E15" s="154"/>
      <c r="F15" s="12"/>
      <c r="G15" s="12"/>
      <c r="H15" s="57"/>
      <c r="I15" s="36"/>
      <c r="J15" s="5"/>
    </row>
    <row r="16" spans="1:11" ht="38.25" x14ac:dyDescent="0.2">
      <c r="A16" s="12" t="s">
        <v>60</v>
      </c>
      <c r="B16" s="153" t="s">
        <v>142</v>
      </c>
      <c r="C16" s="50" t="str">
        <f>C1</f>
        <v>2021 Budget</v>
      </c>
      <c r="D16" s="50" t="str">
        <f>D1</f>
        <v xml:space="preserve">2021 Unaudited </v>
      </c>
      <c r="E16" s="50" t="str">
        <f>E1</f>
        <v>2019 Unaudited 09/30/2018</v>
      </c>
      <c r="F16" s="152" t="str">
        <f>F1</f>
        <v>Comments, Changes &amp;
Adjustments</v>
      </c>
      <c r="G16" s="50" t="s">
        <v>73</v>
      </c>
      <c r="H16" s="52" t="s">
        <v>72</v>
      </c>
      <c r="I16" s="52" t="s">
        <v>53</v>
      </c>
      <c r="J16" s="52" t="s">
        <v>52</v>
      </c>
    </row>
    <row r="17" spans="1:10" ht="15.75" x14ac:dyDescent="0.25">
      <c r="A17" s="67" t="s">
        <v>141</v>
      </c>
      <c r="B17" s="27" t="s">
        <v>137</v>
      </c>
      <c r="C17" s="151"/>
      <c r="D17" s="151"/>
      <c r="E17" s="151"/>
      <c r="F17" s="12"/>
      <c r="G17" s="24"/>
      <c r="H17" s="150"/>
      <c r="I17" s="46"/>
      <c r="J17" s="45"/>
    </row>
    <row r="18" spans="1:10" ht="15" x14ac:dyDescent="0.25">
      <c r="A18" s="66" t="s">
        <v>140</v>
      </c>
      <c r="B18" s="13" t="s">
        <v>139</v>
      </c>
      <c r="C18" s="147">
        <v>250</v>
      </c>
      <c r="D18" s="147">
        <v>0</v>
      </c>
      <c r="E18" s="147"/>
      <c r="F18" s="149"/>
      <c r="G18" s="148"/>
      <c r="H18" s="147">
        <v>250</v>
      </c>
      <c r="I18" s="36">
        <f>H18-C18</f>
        <v>0</v>
      </c>
      <c r="J18" s="5">
        <f>I18/C18</f>
        <v>0</v>
      </c>
    </row>
    <row r="19" spans="1:10" ht="15" x14ac:dyDescent="0.25">
      <c r="A19" s="66"/>
      <c r="B19" s="13" t="s">
        <v>138</v>
      </c>
      <c r="C19" s="147">
        <v>250</v>
      </c>
      <c r="D19" s="147">
        <v>0</v>
      </c>
      <c r="E19" s="147"/>
      <c r="F19" s="149"/>
      <c r="G19" s="148"/>
      <c r="H19" s="147">
        <v>250</v>
      </c>
      <c r="I19" s="36">
        <f>H19-C19</f>
        <v>0</v>
      </c>
      <c r="J19" s="5">
        <f>I19/C19</f>
        <v>0</v>
      </c>
    </row>
    <row r="20" spans="1:10" ht="15.75" x14ac:dyDescent="0.25">
      <c r="A20" s="40" t="s">
        <v>1</v>
      </c>
      <c r="B20" s="27" t="s">
        <v>137</v>
      </c>
      <c r="C20" s="145">
        <f>SUM(C18:C19)</f>
        <v>500</v>
      </c>
      <c r="D20" s="145">
        <f>SUM(D18)</f>
        <v>0</v>
      </c>
      <c r="E20" s="145">
        <f>SUM(E18:E19)</f>
        <v>0</v>
      </c>
      <c r="F20" s="145">
        <f>SUM(F18)</f>
        <v>0</v>
      </c>
      <c r="G20" s="146">
        <f>SUM(G18:G19)</f>
        <v>0</v>
      </c>
      <c r="H20" s="145">
        <f>SUM(H18:H19)</f>
        <v>500</v>
      </c>
      <c r="I20" s="5">
        <f>H20-C20</f>
        <v>0</v>
      </c>
      <c r="J20" s="5">
        <f>I20/C20</f>
        <v>0</v>
      </c>
    </row>
    <row r="21" spans="1:10" ht="15" x14ac:dyDescent="0.25">
      <c r="F21" s="1"/>
      <c r="J21" s="114"/>
    </row>
    <row r="22" spans="1:10" x14ac:dyDescent="0.2">
      <c r="D22" s="144"/>
      <c r="F22" s="1"/>
    </row>
    <row r="23" spans="1:10" ht="15" x14ac:dyDescent="0.25">
      <c r="F23" s="1"/>
      <c r="H23" s="143">
        <v>7.6499999999999999E-2</v>
      </c>
    </row>
    <row r="24" spans="1:10" x14ac:dyDescent="0.2">
      <c r="F24" s="1"/>
    </row>
    <row r="25" spans="1:10" x14ac:dyDescent="0.2">
      <c r="F25" s="1"/>
    </row>
    <row r="26" spans="1:10" x14ac:dyDescent="0.2">
      <c r="F26" s="1"/>
    </row>
    <row r="27" spans="1:10" x14ac:dyDescent="0.2">
      <c r="F27" s="1"/>
    </row>
    <row r="28" spans="1:10" x14ac:dyDescent="0.2">
      <c r="F28" s="1"/>
    </row>
    <row r="29" spans="1:10" x14ac:dyDescent="0.2">
      <c r="F29" s="1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7D38-7AA3-4ABD-B213-367BF87116FC}">
  <sheetPr>
    <tabColor theme="8" tint="0.59999389629810485"/>
    <pageSetUpPr fitToPage="1"/>
  </sheetPr>
  <dimension ref="A1:K19"/>
  <sheetViews>
    <sheetView zoomScaleNormal="100" workbookViewId="0">
      <selection activeCell="H4" sqref="H4"/>
    </sheetView>
  </sheetViews>
  <sheetFormatPr defaultRowHeight="12.75" x14ac:dyDescent="0.2"/>
  <cols>
    <col min="1" max="1" width="10.5703125" style="1" bestFit="1" customWidth="1"/>
    <col min="2" max="2" width="43.7109375" style="1" bestFit="1" customWidth="1"/>
    <col min="3" max="4" width="10.85546875" style="1" customWidth="1"/>
    <col min="5" max="5" width="10.85546875" style="1" hidden="1" customWidth="1"/>
    <col min="6" max="6" width="12" style="1" hidden="1" customWidth="1"/>
    <col min="7" max="7" width="12" style="1" bestFit="1" customWidth="1"/>
    <col min="8" max="8" width="15.5703125" style="1" bestFit="1" customWidth="1"/>
    <col min="9" max="16384" width="9.140625" style="1"/>
  </cols>
  <sheetData>
    <row r="1" spans="1:11" ht="38.25" x14ac:dyDescent="0.2">
      <c r="A1" s="55"/>
      <c r="B1" s="54" t="s">
        <v>76</v>
      </c>
      <c r="C1" s="50" t="s">
        <v>58</v>
      </c>
      <c r="D1" s="50" t="s">
        <v>57</v>
      </c>
      <c r="E1" s="50" t="str">
        <f>'[1]Police 2020'!E1</f>
        <v>2019 Unaudited 09/30/2018</v>
      </c>
      <c r="F1" s="53" t="s">
        <v>74</v>
      </c>
      <c r="G1" s="52" t="s">
        <v>55</v>
      </c>
      <c r="H1" s="52" t="s">
        <v>54</v>
      </c>
      <c r="I1" s="52" t="s">
        <v>53</v>
      </c>
      <c r="J1" s="52" t="s">
        <v>52</v>
      </c>
    </row>
    <row r="2" spans="1:11" ht="15.75" x14ac:dyDescent="0.2">
      <c r="A2" s="67" t="s">
        <v>78</v>
      </c>
      <c r="B2" s="27" t="s">
        <v>76</v>
      </c>
      <c r="C2" s="47"/>
      <c r="D2" s="47"/>
      <c r="E2" s="47"/>
      <c r="F2" s="12"/>
      <c r="G2" s="24"/>
      <c r="H2" s="24"/>
      <c r="I2" s="24"/>
      <c r="J2" s="24"/>
    </row>
    <row r="3" spans="1:11" ht="15" x14ac:dyDescent="0.25">
      <c r="A3" s="66" t="s">
        <v>3</v>
      </c>
      <c r="B3" s="65" t="s">
        <v>77</v>
      </c>
      <c r="C3" s="64">
        <v>60000</v>
      </c>
      <c r="D3" s="64">
        <v>36598.25</v>
      </c>
      <c r="E3" s="64"/>
      <c r="F3" s="60"/>
      <c r="G3" s="63"/>
      <c r="H3" s="62">
        <v>60000</v>
      </c>
      <c r="I3" s="57">
        <f>H3-C3</f>
        <v>0</v>
      </c>
      <c r="J3" s="56">
        <f>I3/C3</f>
        <v>0</v>
      </c>
    </row>
    <row r="4" spans="1:11" ht="15.75" x14ac:dyDescent="0.25">
      <c r="A4" s="40" t="s">
        <v>1</v>
      </c>
      <c r="B4" s="27" t="s">
        <v>76</v>
      </c>
      <c r="C4" s="61">
        <f>SUM(C3)</f>
        <v>60000</v>
      </c>
      <c r="D4" s="61">
        <f>SUM(D3)</f>
        <v>36598.25</v>
      </c>
      <c r="E4" s="61">
        <f>SUM(E3)</f>
        <v>0</v>
      </c>
      <c r="F4" s="60"/>
      <c r="G4" s="59">
        <f>SUM(G3)</f>
        <v>0</v>
      </c>
      <c r="H4" s="58">
        <f>SUM(H3)</f>
        <v>60000</v>
      </c>
      <c r="I4" s="57">
        <f>H4-C4</f>
        <v>0</v>
      </c>
      <c r="J4" s="56">
        <f>I4/C4</f>
        <v>0</v>
      </c>
      <c r="K4" s="4"/>
    </row>
    <row r="5" spans="1:11" ht="15" x14ac:dyDescent="0.25">
      <c r="A5" s="12"/>
      <c r="B5" s="12"/>
      <c r="C5" s="12"/>
      <c r="D5" s="12"/>
      <c r="E5" s="12"/>
      <c r="F5" s="12"/>
      <c r="G5" s="12"/>
      <c r="H5" s="12"/>
      <c r="I5" s="36"/>
      <c r="J5" s="5"/>
    </row>
    <row r="6" spans="1:11" ht="45.75" customHeight="1" x14ac:dyDescent="0.2">
      <c r="A6" s="55"/>
      <c r="B6" s="54" t="s">
        <v>75</v>
      </c>
      <c r="C6" s="50" t="str">
        <f>C1</f>
        <v>2021 Budget</v>
      </c>
      <c r="D6" s="50" t="str">
        <f>D1</f>
        <v xml:space="preserve">2021 Unaudited </v>
      </c>
      <c r="E6" s="50" t="str">
        <f>E1</f>
        <v>2019 Unaudited 09/30/2018</v>
      </c>
      <c r="F6" s="53" t="s">
        <v>74</v>
      </c>
      <c r="G6" s="52" t="s">
        <v>73</v>
      </c>
      <c r="H6" s="51" t="s">
        <v>72</v>
      </c>
      <c r="I6" s="50" t="s">
        <v>53</v>
      </c>
      <c r="J6" s="49" t="s">
        <v>52</v>
      </c>
    </row>
    <row r="7" spans="1:11" ht="15.75" x14ac:dyDescent="0.25">
      <c r="A7" s="48" t="s">
        <v>71</v>
      </c>
      <c r="B7" s="27" t="s">
        <v>61</v>
      </c>
      <c r="C7" s="47"/>
      <c r="D7" s="47"/>
      <c r="E7" s="47"/>
      <c r="F7" s="12"/>
      <c r="G7" s="24"/>
      <c r="H7" s="24"/>
      <c r="I7" s="46"/>
      <c r="J7" s="45"/>
    </row>
    <row r="8" spans="1:11" ht="15" x14ac:dyDescent="0.25">
      <c r="A8" s="12" t="s">
        <v>47</v>
      </c>
      <c r="B8" s="12" t="s">
        <v>70</v>
      </c>
      <c r="C8" s="44">
        <v>15500</v>
      </c>
      <c r="D8" s="44">
        <v>11502.05</v>
      </c>
      <c r="E8" s="44"/>
      <c r="F8" s="38"/>
      <c r="G8" s="44"/>
      <c r="H8" s="44">
        <v>16500</v>
      </c>
      <c r="I8" s="36">
        <f t="shared" ref="I8:I16" si="0">H8-C8</f>
        <v>1000</v>
      </c>
      <c r="J8" s="35">
        <f t="shared" ref="J8:J16" si="1">I8/C8</f>
        <v>6.4516129032258063E-2</v>
      </c>
    </row>
    <row r="9" spans="1:11" ht="15" x14ac:dyDescent="0.25">
      <c r="A9" s="43" t="s">
        <v>39</v>
      </c>
      <c r="B9" s="13" t="s">
        <v>69</v>
      </c>
      <c r="C9" s="42">
        <v>1186</v>
      </c>
      <c r="D9" s="42">
        <v>59.66</v>
      </c>
      <c r="E9" s="42"/>
      <c r="F9" s="38"/>
      <c r="G9" s="42"/>
      <c r="H9" s="41">
        <v>1262</v>
      </c>
      <c r="I9" s="36">
        <f t="shared" si="0"/>
        <v>76</v>
      </c>
      <c r="J9" s="35">
        <f t="shared" si="1"/>
        <v>6.4080944350758853E-2</v>
      </c>
    </row>
    <row r="10" spans="1:11" ht="15" x14ac:dyDescent="0.25">
      <c r="A10" s="43" t="s">
        <v>68</v>
      </c>
      <c r="B10" s="13" t="s">
        <v>67</v>
      </c>
      <c r="C10" s="42">
        <v>75</v>
      </c>
      <c r="D10" s="42">
        <v>0</v>
      </c>
      <c r="E10" s="42"/>
      <c r="F10" s="38"/>
      <c r="G10" s="42"/>
      <c r="H10" s="41">
        <v>1075</v>
      </c>
      <c r="I10" s="36">
        <f t="shared" si="0"/>
        <v>1000</v>
      </c>
      <c r="J10" s="35">
        <f t="shared" si="1"/>
        <v>13.333333333333334</v>
      </c>
    </row>
    <row r="11" spans="1:11" ht="15" x14ac:dyDescent="0.25">
      <c r="A11" s="43"/>
      <c r="B11" s="13" t="s">
        <v>66</v>
      </c>
      <c r="C11" s="42">
        <v>372</v>
      </c>
      <c r="D11" s="42">
        <v>218.37</v>
      </c>
      <c r="E11" s="42"/>
      <c r="F11" s="38"/>
      <c r="G11" s="42"/>
      <c r="H11" s="41">
        <v>372</v>
      </c>
      <c r="I11" s="36">
        <f t="shared" si="0"/>
        <v>0</v>
      </c>
      <c r="J11" s="35">
        <f t="shared" si="1"/>
        <v>0</v>
      </c>
    </row>
    <row r="12" spans="1:11" ht="15" x14ac:dyDescent="0.25">
      <c r="A12" s="43"/>
      <c r="B12" s="13" t="s">
        <v>65</v>
      </c>
      <c r="C12" s="42">
        <v>110</v>
      </c>
      <c r="D12" s="42">
        <v>45</v>
      </c>
      <c r="E12" s="42"/>
      <c r="F12" s="38"/>
      <c r="G12" s="42"/>
      <c r="H12" s="41">
        <v>45</v>
      </c>
      <c r="I12" s="36">
        <f t="shared" si="0"/>
        <v>-65</v>
      </c>
      <c r="J12" s="35">
        <f t="shared" si="1"/>
        <v>-0.59090909090909094</v>
      </c>
    </row>
    <row r="13" spans="1:11" ht="15" x14ac:dyDescent="0.25">
      <c r="A13" s="43"/>
      <c r="B13" s="13" t="s">
        <v>64</v>
      </c>
      <c r="C13" s="42">
        <v>50</v>
      </c>
      <c r="D13" s="42">
        <v>14</v>
      </c>
      <c r="E13" s="42"/>
      <c r="F13" s="38"/>
      <c r="G13" s="42"/>
      <c r="H13" s="41">
        <v>100</v>
      </c>
      <c r="I13" s="36">
        <f t="shared" si="0"/>
        <v>50</v>
      </c>
      <c r="J13" s="35">
        <f t="shared" si="1"/>
        <v>1</v>
      </c>
    </row>
    <row r="14" spans="1:11" ht="15" x14ac:dyDescent="0.25">
      <c r="A14" s="43"/>
      <c r="B14" s="13" t="s">
        <v>63</v>
      </c>
      <c r="C14" s="42">
        <v>300</v>
      </c>
      <c r="D14" s="42">
        <v>0</v>
      </c>
      <c r="E14" s="42"/>
      <c r="F14" s="38"/>
      <c r="G14" s="42"/>
      <c r="H14" s="41">
        <v>900</v>
      </c>
      <c r="I14" s="36">
        <f t="shared" si="0"/>
        <v>600</v>
      </c>
      <c r="J14" s="35">
        <f t="shared" si="1"/>
        <v>2</v>
      </c>
    </row>
    <row r="15" spans="1:11" ht="15" x14ac:dyDescent="0.25">
      <c r="A15" s="43"/>
      <c r="B15" s="13" t="s">
        <v>62</v>
      </c>
      <c r="C15" s="42">
        <v>200</v>
      </c>
      <c r="D15" s="42">
        <v>0</v>
      </c>
      <c r="E15" s="42"/>
      <c r="F15" s="38"/>
      <c r="G15" s="42"/>
      <c r="H15" s="41">
        <v>200</v>
      </c>
      <c r="I15" s="36">
        <f t="shared" si="0"/>
        <v>0</v>
      </c>
      <c r="J15" s="35">
        <f t="shared" si="1"/>
        <v>0</v>
      </c>
    </row>
    <row r="16" spans="1:11" ht="15.75" x14ac:dyDescent="0.25">
      <c r="A16" s="40" t="s">
        <v>1</v>
      </c>
      <c r="B16" s="27" t="s">
        <v>61</v>
      </c>
      <c r="C16" s="39">
        <f>SUM(C8:C15)</f>
        <v>17793</v>
      </c>
      <c r="D16" s="39">
        <f>SUM(D8:D15)</f>
        <v>11839.08</v>
      </c>
      <c r="E16" s="39">
        <f>SUM(E8:E11)</f>
        <v>0</v>
      </c>
      <c r="F16" s="38"/>
      <c r="G16" s="37">
        <f>SUM(G8:G15)</f>
        <v>0</v>
      </c>
      <c r="H16" s="37">
        <f>SUM(H8:H15)</f>
        <v>20454</v>
      </c>
      <c r="I16" s="36">
        <f t="shared" si="0"/>
        <v>2661</v>
      </c>
      <c r="J16" s="35">
        <f t="shared" si="1"/>
        <v>0.14955319507671555</v>
      </c>
      <c r="K16" s="4"/>
    </row>
    <row r="18" spans="4:8" ht="15" x14ac:dyDescent="0.25">
      <c r="H18" s="34">
        <v>7.6499999999999999E-2</v>
      </c>
    </row>
    <row r="19" spans="4:8" ht="45" customHeight="1" x14ac:dyDescent="0.2">
      <c r="D19" s="1" t="s">
        <v>60</v>
      </c>
    </row>
  </sheetData>
  <pageMargins left="0.75" right="0.75" top="1" bottom="1" header="0.5" footer="0.5"/>
  <pageSetup scale="99" fitToHeight="2" orientation="landscape" r:id="rId1"/>
  <headerFooter alignWithMargins="0">
    <oddFooter>&amp;L&amp;A&amp;C&amp;D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F562A-7D8C-4725-AD00-06A1ACE3E0A3}">
  <sheetPr>
    <tabColor theme="8" tint="0.59999389629810485"/>
    <pageSetUpPr fitToPage="1"/>
  </sheetPr>
  <dimension ref="A1:K25"/>
  <sheetViews>
    <sheetView zoomScaleNormal="100" workbookViewId="0">
      <selection activeCell="H23" sqref="H23"/>
    </sheetView>
  </sheetViews>
  <sheetFormatPr defaultRowHeight="12.75" x14ac:dyDescent="0.2"/>
  <cols>
    <col min="1" max="1" width="11.5703125" style="68" customWidth="1"/>
    <col min="2" max="2" width="39.85546875" style="68" bestFit="1" customWidth="1"/>
    <col min="3" max="4" width="17.85546875" style="68" customWidth="1"/>
    <col min="5" max="5" width="17.85546875" style="68" hidden="1" customWidth="1"/>
    <col min="6" max="6" width="13.7109375" style="68" hidden="1" customWidth="1"/>
    <col min="7" max="7" width="13.7109375" style="68" customWidth="1"/>
    <col min="8" max="8" width="13.28515625" style="68" bestFit="1" customWidth="1"/>
    <col min="9" max="9" width="11.5703125" style="68" customWidth="1"/>
    <col min="10" max="10" width="10.28515625" style="68" customWidth="1"/>
    <col min="11" max="11" width="10.140625" style="68" bestFit="1" customWidth="1"/>
    <col min="12" max="16384" width="9.140625" style="68"/>
  </cols>
  <sheetData>
    <row r="1" spans="1:11" ht="47.25" x14ac:dyDescent="0.2">
      <c r="A1" s="90"/>
      <c r="B1" s="107" t="s">
        <v>101</v>
      </c>
      <c r="C1" s="106" t="s">
        <v>58</v>
      </c>
      <c r="D1" s="106" t="s">
        <v>57</v>
      </c>
      <c r="E1" s="86" t="str">
        <f>'[1]General Buildings 2020'!E1</f>
        <v>2019 Unaudited 09/30/2018</v>
      </c>
      <c r="F1" s="98" t="str">
        <f>'[1]General Buildings 2020'!F1</f>
        <v>Comments, Changes
&amp; Adjustments</v>
      </c>
      <c r="G1" s="86" t="s">
        <v>55</v>
      </c>
      <c r="H1" s="87" t="s">
        <v>54</v>
      </c>
      <c r="I1" s="87" t="s">
        <v>53</v>
      </c>
      <c r="J1" s="87" t="s">
        <v>52</v>
      </c>
    </row>
    <row r="2" spans="1:11" ht="15.75" x14ac:dyDescent="0.2">
      <c r="A2" s="101" t="s">
        <v>100</v>
      </c>
      <c r="B2" s="97" t="s">
        <v>91</v>
      </c>
      <c r="C2" s="84"/>
      <c r="D2" s="84"/>
      <c r="E2" s="84"/>
      <c r="F2" s="96"/>
      <c r="G2" s="81"/>
      <c r="H2" s="81"/>
      <c r="I2" s="81"/>
      <c r="J2" s="81"/>
    </row>
    <row r="3" spans="1:11" hidden="1" x14ac:dyDescent="0.2">
      <c r="A3" s="78" t="s">
        <v>98</v>
      </c>
      <c r="B3" s="105" t="s">
        <v>99</v>
      </c>
      <c r="C3" s="71">
        <v>0</v>
      </c>
      <c r="D3" s="71"/>
      <c r="E3" s="71"/>
      <c r="F3" s="96"/>
      <c r="G3" s="96"/>
      <c r="H3" s="96"/>
      <c r="I3" s="96"/>
      <c r="J3" s="96"/>
    </row>
    <row r="4" spans="1:11" ht="15" x14ac:dyDescent="0.25">
      <c r="A4" s="94" t="s">
        <v>98</v>
      </c>
      <c r="B4" s="93" t="s">
        <v>97</v>
      </c>
      <c r="C4" s="75">
        <v>2000</v>
      </c>
      <c r="D4" s="75">
        <v>0</v>
      </c>
      <c r="E4" s="75"/>
      <c r="F4" s="92"/>
      <c r="G4" s="75"/>
      <c r="H4" s="75">
        <v>2000</v>
      </c>
      <c r="I4" s="71">
        <f t="shared" ref="I4:I10" si="0">H4-C4</f>
        <v>0</v>
      </c>
      <c r="J4" s="5">
        <f t="shared" ref="J4:J10" si="1">I4/C4</f>
        <v>0</v>
      </c>
    </row>
    <row r="5" spans="1:11" ht="15" x14ac:dyDescent="0.25">
      <c r="A5" s="94"/>
      <c r="B5" s="93" t="s">
        <v>96</v>
      </c>
      <c r="C5" s="75">
        <v>200740</v>
      </c>
      <c r="D5" s="75">
        <v>105046.68</v>
      </c>
      <c r="E5" s="75"/>
      <c r="F5" s="92"/>
      <c r="G5" s="75"/>
      <c r="H5" s="75">
        <v>188595</v>
      </c>
      <c r="I5" s="71">
        <f t="shared" si="0"/>
        <v>-12145</v>
      </c>
      <c r="J5" s="5">
        <f t="shared" si="1"/>
        <v>-6.0501145760685465E-2</v>
      </c>
      <c r="K5" s="104"/>
    </row>
    <row r="6" spans="1:11" ht="15" x14ac:dyDescent="0.25">
      <c r="A6" s="94"/>
      <c r="B6" s="93" t="s">
        <v>95</v>
      </c>
      <c r="C6" s="75">
        <v>13733</v>
      </c>
      <c r="D6" s="75">
        <v>6996.03</v>
      </c>
      <c r="E6" s="75"/>
      <c r="F6" s="92"/>
      <c r="G6" s="75"/>
      <c r="H6" s="75">
        <v>14122</v>
      </c>
      <c r="I6" s="71">
        <f t="shared" si="0"/>
        <v>389</v>
      </c>
      <c r="J6" s="5">
        <f t="shared" si="1"/>
        <v>2.8325930241025268E-2</v>
      </c>
    </row>
    <row r="7" spans="1:11" ht="15" x14ac:dyDescent="0.25">
      <c r="A7" s="94"/>
      <c r="B7" s="93" t="s">
        <v>94</v>
      </c>
      <c r="C7" s="75">
        <v>44892</v>
      </c>
      <c r="D7" s="75">
        <v>44892</v>
      </c>
      <c r="E7" s="75"/>
      <c r="F7" s="92"/>
      <c r="G7" s="75"/>
      <c r="H7" s="102">
        <v>51042</v>
      </c>
      <c r="I7" s="71">
        <f t="shared" si="0"/>
        <v>6150</v>
      </c>
      <c r="J7" s="5">
        <f t="shared" si="1"/>
        <v>0.13699545576049185</v>
      </c>
    </row>
    <row r="8" spans="1:11" ht="15" x14ac:dyDescent="0.25">
      <c r="A8" s="94"/>
      <c r="B8" s="93" t="s">
        <v>93</v>
      </c>
      <c r="C8" s="75">
        <v>30450</v>
      </c>
      <c r="D8" s="75">
        <v>25061.64</v>
      </c>
      <c r="E8" s="75"/>
      <c r="F8" s="92"/>
      <c r="G8" s="75"/>
      <c r="H8" s="102">
        <v>28237</v>
      </c>
      <c r="I8" s="71">
        <f t="shared" si="0"/>
        <v>-2213</v>
      </c>
      <c r="J8" s="5">
        <f t="shared" si="1"/>
        <v>-7.2676518883415434E-2</v>
      </c>
    </row>
    <row r="9" spans="1:11" ht="15" x14ac:dyDescent="0.25">
      <c r="A9" s="103"/>
      <c r="B9" s="93" t="s">
        <v>92</v>
      </c>
      <c r="C9" s="75">
        <v>7532</v>
      </c>
      <c r="D9" s="75">
        <v>6547.4</v>
      </c>
      <c r="E9" s="75"/>
      <c r="F9" s="92"/>
      <c r="G9" s="75"/>
      <c r="H9" s="102">
        <v>6621</v>
      </c>
      <c r="I9" s="71">
        <f t="shared" si="0"/>
        <v>-911</v>
      </c>
      <c r="J9" s="5">
        <f t="shared" si="1"/>
        <v>-0.1209506107275624</v>
      </c>
    </row>
    <row r="10" spans="1:11" ht="15.75" x14ac:dyDescent="0.25">
      <c r="A10" s="101" t="s">
        <v>1</v>
      </c>
      <c r="B10" s="97" t="s">
        <v>91</v>
      </c>
      <c r="C10" s="72">
        <f>SUM(C4:C9)</f>
        <v>299347</v>
      </c>
      <c r="D10" s="72">
        <f>SUM(D4:D9)</f>
        <v>188543.74999999997</v>
      </c>
      <c r="E10" s="72">
        <f>SUM(E4:E9)</f>
        <v>0</v>
      </c>
      <c r="F10" s="72">
        <f>SUM(F4:F9)</f>
        <v>0</v>
      </c>
      <c r="G10" s="8"/>
      <c r="H10" s="72">
        <f>SUM(H4:H9)</f>
        <v>290617</v>
      </c>
      <c r="I10" s="71">
        <f t="shared" si="0"/>
        <v>-8730</v>
      </c>
      <c r="J10" s="5">
        <f t="shared" si="1"/>
        <v>-2.9163479172999895E-2</v>
      </c>
      <c r="K10" s="91"/>
    </row>
    <row r="11" spans="1:11" ht="15" x14ac:dyDescent="0.25">
      <c r="A11" s="100"/>
      <c r="B11" s="99"/>
      <c r="C11" s="96"/>
      <c r="D11" s="96"/>
      <c r="E11" s="96"/>
      <c r="F11" s="96"/>
      <c r="G11" s="96"/>
      <c r="H11" s="96"/>
      <c r="I11" s="71"/>
      <c r="J11" s="5"/>
    </row>
    <row r="12" spans="1:11" ht="45.75" customHeight="1" x14ac:dyDescent="0.2">
      <c r="A12" s="90"/>
      <c r="B12" s="89" t="s">
        <v>89</v>
      </c>
      <c r="C12" s="86" t="str">
        <f>C1</f>
        <v>2021 Budget</v>
      </c>
      <c r="D12" s="86" t="str">
        <f>D1</f>
        <v xml:space="preserve">2021 Unaudited </v>
      </c>
      <c r="E12" s="86" t="str">
        <f>E1</f>
        <v>2019 Unaudited 09/30/2018</v>
      </c>
      <c r="F12" s="98" t="str">
        <f>F1</f>
        <v>Comments, Changes
&amp; Adjustments</v>
      </c>
      <c r="G12" s="86" t="s">
        <v>55</v>
      </c>
      <c r="H12" s="87" t="s">
        <v>54</v>
      </c>
      <c r="I12" s="86" t="s">
        <v>53</v>
      </c>
      <c r="J12" s="85" t="s">
        <v>52</v>
      </c>
    </row>
    <row r="13" spans="1:11" ht="15.75" x14ac:dyDescent="0.25">
      <c r="A13" s="74" t="s">
        <v>90</v>
      </c>
      <c r="B13" s="97" t="s">
        <v>89</v>
      </c>
      <c r="C13" s="84"/>
      <c r="D13" s="84"/>
      <c r="E13" s="84"/>
      <c r="F13" s="96"/>
      <c r="G13" s="81"/>
      <c r="H13" s="81"/>
      <c r="I13" s="80"/>
      <c r="J13" s="45"/>
    </row>
    <row r="14" spans="1:11" ht="15" x14ac:dyDescent="0.25">
      <c r="A14" s="94" t="s">
        <v>47</v>
      </c>
      <c r="B14" s="93" t="s">
        <v>88</v>
      </c>
      <c r="C14" s="75">
        <v>6667</v>
      </c>
      <c r="D14" s="75">
        <v>4958</v>
      </c>
      <c r="E14" s="75"/>
      <c r="F14" s="92"/>
      <c r="G14" s="75"/>
      <c r="H14" s="63">
        <v>7076</v>
      </c>
      <c r="I14" s="71">
        <f>H14-C14</f>
        <v>409</v>
      </c>
      <c r="J14" s="5">
        <f>I14/C14</f>
        <v>6.1346932653367332E-2</v>
      </c>
    </row>
    <row r="15" spans="1:11" ht="15" x14ac:dyDescent="0.25">
      <c r="A15" s="94" t="s">
        <v>39</v>
      </c>
      <c r="B15" s="93" t="s">
        <v>87</v>
      </c>
      <c r="C15" s="75">
        <v>510</v>
      </c>
      <c r="D15" s="75">
        <v>379.17</v>
      </c>
      <c r="E15" s="75"/>
      <c r="F15" s="92"/>
      <c r="G15" s="75"/>
      <c r="H15" s="95">
        <v>541</v>
      </c>
      <c r="I15" s="71">
        <f>H15-C15</f>
        <v>31</v>
      </c>
      <c r="J15" s="5">
        <f>I15/C15</f>
        <v>6.0784313725490195E-2</v>
      </c>
    </row>
    <row r="16" spans="1:11" ht="15" x14ac:dyDescent="0.25">
      <c r="A16" s="94" t="s">
        <v>33</v>
      </c>
      <c r="B16" s="93" t="s">
        <v>86</v>
      </c>
      <c r="C16" s="75">
        <v>18950</v>
      </c>
      <c r="D16" s="75">
        <v>16987.41</v>
      </c>
      <c r="E16" s="75"/>
      <c r="F16" s="92"/>
      <c r="G16" s="75"/>
      <c r="H16" s="75">
        <v>20000</v>
      </c>
      <c r="I16" s="71">
        <f>H16-C16</f>
        <v>1050</v>
      </c>
      <c r="J16" s="5">
        <f>I16/C16</f>
        <v>5.5408970976253295E-2</v>
      </c>
    </row>
    <row r="17" spans="1:11" ht="15" x14ac:dyDescent="0.25">
      <c r="A17" s="94"/>
      <c r="B17" s="93" t="s">
        <v>85</v>
      </c>
      <c r="C17" s="75">
        <v>0</v>
      </c>
      <c r="D17" s="75"/>
      <c r="E17" s="75"/>
      <c r="F17" s="92"/>
      <c r="G17" s="75"/>
      <c r="H17" s="75"/>
      <c r="I17" s="71">
        <f>H17-C17</f>
        <v>0</v>
      </c>
      <c r="J17" s="5" t="e">
        <f>I17/C17</f>
        <v>#DIV/0!</v>
      </c>
    </row>
    <row r="18" spans="1:11" ht="15.75" x14ac:dyDescent="0.25">
      <c r="A18" s="74" t="s">
        <v>1</v>
      </c>
      <c r="B18" s="73" t="s">
        <v>84</v>
      </c>
      <c r="C18" s="72">
        <f>SUM(C14:C17)</f>
        <v>26127</v>
      </c>
      <c r="D18" s="72">
        <f>SUM(D14:D17)</f>
        <v>22324.58</v>
      </c>
      <c r="E18" s="72"/>
      <c r="F18" s="72"/>
      <c r="G18" s="72">
        <f>SUM(G14:G17)</f>
        <v>0</v>
      </c>
      <c r="H18" s="72">
        <f>SUM(H14:H17)</f>
        <v>27617</v>
      </c>
      <c r="I18" s="71">
        <f>H18-C18</f>
        <v>1490</v>
      </c>
      <c r="J18" s="5">
        <f>I18/C18</f>
        <v>5.7029126956787995E-2</v>
      </c>
      <c r="K18" s="91"/>
    </row>
    <row r="19" spans="1:11" ht="46.5" customHeight="1" x14ac:dyDescent="0.2">
      <c r="A19" s="90"/>
      <c r="B19" s="89" t="s">
        <v>83</v>
      </c>
      <c r="C19" s="86" t="str">
        <f>C12</f>
        <v>2021 Budget</v>
      </c>
      <c r="D19" s="86" t="str">
        <f>D12</f>
        <v xml:space="preserve">2021 Unaudited </v>
      </c>
      <c r="E19" s="86" t="str">
        <f>E12</f>
        <v>2019 Unaudited 09/30/2018</v>
      </c>
      <c r="F19" s="88" t="str">
        <f>F12</f>
        <v>Comments, Changes
&amp; Adjustments</v>
      </c>
      <c r="G19" s="86" t="s">
        <v>55</v>
      </c>
      <c r="H19" s="87" t="s">
        <v>54</v>
      </c>
      <c r="I19" s="86" t="s">
        <v>53</v>
      </c>
      <c r="J19" s="85" t="s">
        <v>52</v>
      </c>
    </row>
    <row r="20" spans="1:11" ht="15.75" x14ac:dyDescent="0.25">
      <c r="A20" s="74" t="s">
        <v>82</v>
      </c>
      <c r="B20" s="73" t="s">
        <v>79</v>
      </c>
      <c r="C20" s="84"/>
      <c r="D20" s="84"/>
      <c r="E20" s="84"/>
      <c r="F20" s="83"/>
      <c r="G20" s="82"/>
      <c r="H20" s="81"/>
      <c r="I20" s="80"/>
      <c r="J20" s="45"/>
    </row>
    <row r="21" spans="1:11" ht="15" x14ac:dyDescent="0.25">
      <c r="A21" s="78" t="s">
        <v>47</v>
      </c>
      <c r="B21" s="79" t="s">
        <v>81</v>
      </c>
      <c r="C21" s="75">
        <v>2000</v>
      </c>
      <c r="D21" s="75">
        <v>700</v>
      </c>
      <c r="E21" s="75"/>
      <c r="F21" s="76"/>
      <c r="G21" s="75"/>
      <c r="H21" s="75">
        <v>2000</v>
      </c>
      <c r="I21" s="71">
        <f>H21-C21</f>
        <v>0</v>
      </c>
      <c r="J21" s="5">
        <f>I21/C21</f>
        <v>0</v>
      </c>
    </row>
    <row r="22" spans="1:11" ht="15" x14ac:dyDescent="0.25">
      <c r="A22" s="78" t="s">
        <v>33</v>
      </c>
      <c r="B22" s="77" t="s">
        <v>80</v>
      </c>
      <c r="C22" s="75">
        <v>200</v>
      </c>
      <c r="D22" s="75">
        <v>44.24</v>
      </c>
      <c r="E22" s="75"/>
      <c r="F22" s="76"/>
      <c r="G22" s="75"/>
      <c r="H22" s="75">
        <v>200</v>
      </c>
      <c r="I22" s="71">
        <f>H22-C22</f>
        <v>0</v>
      </c>
      <c r="J22" s="5">
        <f>I22/C22</f>
        <v>0</v>
      </c>
    </row>
    <row r="23" spans="1:11" ht="15.75" x14ac:dyDescent="0.25">
      <c r="A23" s="74" t="s">
        <v>1</v>
      </c>
      <c r="B23" s="73" t="s">
        <v>79</v>
      </c>
      <c r="C23" s="72">
        <f t="shared" ref="C23:H23" si="2">SUM(C21:C22)</f>
        <v>2200</v>
      </c>
      <c r="D23" s="72">
        <f t="shared" si="2"/>
        <v>744.24</v>
      </c>
      <c r="E23" s="72">
        <f t="shared" si="2"/>
        <v>0</v>
      </c>
      <c r="F23" s="72">
        <f t="shared" si="2"/>
        <v>0</v>
      </c>
      <c r="G23" s="72">
        <f t="shared" si="2"/>
        <v>0</v>
      </c>
      <c r="H23" s="72">
        <f t="shared" si="2"/>
        <v>2200</v>
      </c>
      <c r="I23" s="71">
        <f>H23-C23</f>
        <v>0</v>
      </c>
      <c r="J23" s="5">
        <f>I23/C23</f>
        <v>0</v>
      </c>
      <c r="K23" s="70"/>
    </row>
    <row r="24" spans="1:11" x14ac:dyDescent="0.2">
      <c r="C24" s="69"/>
      <c r="D24" s="69"/>
      <c r="E24" s="69"/>
    </row>
    <row r="25" spans="1:11" x14ac:dyDescent="0.2">
      <c r="C25" s="69"/>
      <c r="D25" s="69"/>
      <c r="E25" s="69"/>
    </row>
  </sheetData>
  <pageMargins left="0.75" right="0.75" top="0.75" bottom="1" header="0.5" footer="0.5"/>
  <pageSetup scale="89" orientation="landscape" r:id="rId1"/>
  <headerFooter alignWithMargins="0">
    <oddFooter>&amp;L&amp;A&amp;C&amp;D  &amp;T&amp;R&amp;P of &amp;N</oddFooter>
  </headerFooter>
  <rowBreaks count="2" manualBreakCount="2">
    <brk id="11" max="9" man="1"/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Police 2022</vt:lpstr>
      <vt:lpstr>Fire 2022</vt:lpstr>
      <vt:lpstr>Ambulance GF 2022</vt:lpstr>
      <vt:lpstr>Dispatch-BLD INSPECTION 2022</vt:lpstr>
      <vt:lpstr>Adv-Reg-Prop.Liab-Oth Gov 2022</vt:lpstr>
      <vt:lpstr>'Adv-Reg-Prop.Liab-Oth Gov 2022'!Print_Area</vt:lpstr>
      <vt:lpstr>'Ambulance GF 2022'!Print_Area</vt:lpstr>
      <vt:lpstr>'Dispatch-BLD INSPECTION 2022'!Print_Area</vt:lpstr>
      <vt:lpstr>'Fire 2022'!Print_Area</vt:lpstr>
      <vt:lpstr>'Police 2022'!Print_Area</vt:lpstr>
      <vt:lpstr>'Adv-Reg-Prop.Liab-Oth Gov 2022'!Print_Titles</vt:lpstr>
      <vt:lpstr>'Fire 2022'!Print_Titles</vt:lpstr>
      <vt:lpstr>'Police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Fleury</dc:creator>
  <cp:lastModifiedBy>Tim Fleury</cp:lastModifiedBy>
  <cp:lastPrinted>2021-12-06T16:27:35Z</cp:lastPrinted>
  <dcterms:created xsi:type="dcterms:W3CDTF">2015-06-05T18:17:20Z</dcterms:created>
  <dcterms:modified xsi:type="dcterms:W3CDTF">2021-12-06T16:29:37Z</dcterms:modified>
</cp:coreProperties>
</file>