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ritz\Desktop\"/>
    </mc:Choice>
  </mc:AlternateContent>
  <xr:revisionPtr revIDLastSave="0" documentId="13_ncr:1_{F172FF2D-2401-499F-A611-9BE45C5345C7}" xr6:coauthVersionLast="47" xr6:coauthVersionMax="47" xr10:uidLastSave="{00000000-0000-0000-0000-000000000000}"/>
  <bookViews>
    <workbookView xWindow="-120" yWindow="-120" windowWidth="29040" windowHeight="15840" tabRatio="649" xr2:uid="{9737A5D2-BEF7-49A4-A359-545EDCA9F4A4}"/>
  </bookViews>
  <sheets>
    <sheet name="2023 Budget" sheetId="1" r:id="rId1"/>
    <sheet name="2023 Budget Summary" sheetId="30" r:id="rId2"/>
    <sheet name="Executive 2023" sheetId="3" r:id="rId3"/>
    <sheet name="Town Clerk 2023" sheetId="4" r:id="rId4"/>
    <sheet name="Finance-Tax Collecting 2023" sheetId="5" r:id="rId5"/>
    <sheet name="Real Property Appr 2023" sheetId="6" r:id="rId6"/>
    <sheet name="Legal 2023" sheetId="7" r:id="rId7"/>
    <sheet name="Planning Zoning 2023" sheetId="8" r:id="rId8"/>
    <sheet name="General Buildings 2023" sheetId="9" r:id="rId9"/>
    <sheet name="Cemeteries 2023" sheetId="29" r:id="rId10"/>
    <sheet name="Adv-Reg-Prop.Liab-Oth Gov 2023" sheetId="10" r:id="rId11"/>
    <sheet name="Police 2023" sheetId="11" r:id="rId12"/>
    <sheet name="Fire 2023" sheetId="12" r:id="rId13"/>
    <sheet name="Dispatch-BLD INSPECTION 2023" sheetId="13" r:id="rId14"/>
    <sheet name="Hwy 2023" sheetId="14" r:id="rId15"/>
    <sheet name=" St Lighting 2023" sheetId="15" r:id="rId16"/>
    <sheet name="Ambulance GF 2023" sheetId="16" r:id="rId17"/>
    <sheet name="Health 2023" sheetId="27" r:id="rId18"/>
    <sheet name="Welfare 2023" sheetId="17" r:id="rId19"/>
    <sheet name="Parks 2023" sheetId="18" r:id="rId20"/>
    <sheet name="Library 2023" sheetId="19" r:id="rId21"/>
    <sheet name="CULTURE-CONS COMM 2023" sheetId="20" r:id="rId22"/>
    <sheet name="Debt Service GF 2023" sheetId="21" r:id="rId23"/>
    <sheet name="Parks &amp; Rec spec 2023" sheetId="22" r:id="rId24"/>
    <sheet name=" Highway Revolving 2023" sheetId="23" state="hidden" r:id="rId25"/>
    <sheet name="Revenue est. 2023" sheetId="24" r:id="rId26"/>
    <sheet name="Warrant Articles" sheetId="25" r:id="rId27"/>
  </sheets>
  <externalReferences>
    <externalReference r:id="rId28"/>
  </externalReferences>
  <definedNames>
    <definedName name="_xlnm.Print_Area" localSheetId="24">' Highway Revolving 2023'!$A$34:$I$63</definedName>
    <definedName name="_xlnm.Print_Area" localSheetId="15">' St Lighting 2023'!$A$1:$J$4</definedName>
    <definedName name="_xlnm.Print_Area" localSheetId="0">'2023 Budget'!$A$5:$N$33</definedName>
    <definedName name="_xlnm.Print_Area" localSheetId="1">'2023 Budget Summary'!$A$1:$J$47</definedName>
    <definedName name="_xlnm.Print_Area" localSheetId="10">'Adv-Reg-Prop.Liab-Oth Gov 2023'!$A$1:$H$24</definedName>
    <definedName name="_xlnm.Print_Area" localSheetId="16">'Ambulance GF 2023'!$A$1:$J$21</definedName>
    <definedName name="_xlnm.Print_Area" localSheetId="9">'Cemeteries 2023'!$A$1:$J$11</definedName>
    <definedName name="_xlnm.Print_Area" localSheetId="21">'CULTURE-CONS COMM 2023'!$A$1:$J$10</definedName>
    <definedName name="_xlnm.Print_Area" localSheetId="22">'Debt Service GF 2023'!$A$1:$J$20</definedName>
    <definedName name="_xlnm.Print_Area" localSheetId="13">'Dispatch-BLD INSPECTION 2023'!$A$1:$J$16</definedName>
    <definedName name="_xlnm.Print_Area" localSheetId="2">'Executive 2023'!$A$1:$J$29</definedName>
    <definedName name="_xlnm.Print_Area" localSheetId="4">'Finance-Tax Collecting 2023'!$A$1:$L$19</definedName>
    <definedName name="_xlnm.Print_Area" localSheetId="12">'Fire 2023'!$A$1:$J$28</definedName>
    <definedName name="_xlnm.Print_Area" localSheetId="8">'General Buildings 2023'!$A$1:$J$22</definedName>
    <definedName name="_xlnm.Print_Area" localSheetId="17">'Health 2023'!$A$1:$J$8</definedName>
    <definedName name="_xlnm.Print_Area" localSheetId="14">'Hwy 2023'!$A$1:$K$58</definedName>
    <definedName name="_xlnm.Print_Area" localSheetId="6">'Legal 2023'!$A$1:$J$8</definedName>
    <definedName name="_xlnm.Print_Area" localSheetId="20">'Library 2023'!$A$1:$J$5</definedName>
    <definedName name="_xlnm.Print_Area" localSheetId="23">'Parks &amp; Rec spec 2023'!$A$34:$I$66</definedName>
    <definedName name="_xlnm.Print_Area" localSheetId="19">'Parks 2023'!$A$1:$J$18</definedName>
    <definedName name="_xlnm.Print_Area" localSheetId="7">'Planning Zoning 2023'!$A$1:$J$17</definedName>
    <definedName name="_xlnm.Print_Area" localSheetId="11">'Police 2023'!$A$1:$J$30</definedName>
    <definedName name="_xlnm.Print_Area" localSheetId="5">'Real Property Appr 2023'!$A$1:$H$13</definedName>
    <definedName name="_xlnm.Print_Area" localSheetId="25">'Revenue est. 2023'!$A$1:$F$93</definedName>
    <definedName name="_xlnm.Print_Area" localSheetId="3">'Town Clerk 2023'!$A$1:$J$20</definedName>
    <definedName name="_xlnm.Print_Area" localSheetId="26">'Warrant Articles'!$A$1:$C$32</definedName>
    <definedName name="_xlnm.Print_Area" localSheetId="18">'Welfare 2023'!$A$1:$J$13</definedName>
    <definedName name="_xlnm.Print_Titles" localSheetId="24">' Highway Revolving 2023'!$18:$19</definedName>
    <definedName name="_xlnm.Print_Titles" localSheetId="1">'2023 Budget Summary'!$1:$2</definedName>
    <definedName name="_xlnm.Print_Titles" localSheetId="10">'Adv-Reg-Prop.Liab-Oth Gov 2023'!$20:$20</definedName>
    <definedName name="_xlnm.Print_Titles" localSheetId="9">'Cemeteries 2023'!$1:$2</definedName>
    <definedName name="_xlnm.Print_Titles" localSheetId="2">'Executive 2023'!$1:$2</definedName>
    <definedName name="_xlnm.Print_Titles" localSheetId="4">'Finance-Tax Collecting 2023'!$1:$2</definedName>
    <definedName name="_xlnm.Print_Titles" localSheetId="12">'Fire 2023'!$1:$1</definedName>
    <definedName name="_xlnm.Print_Titles" localSheetId="8">'General Buildings 2023'!$1:$2</definedName>
    <definedName name="_xlnm.Print_Titles" localSheetId="17">'Health 2023'!$1:$2</definedName>
    <definedName name="_xlnm.Print_Titles" localSheetId="14">'Hwy 2023'!$1:$2</definedName>
    <definedName name="_xlnm.Print_Titles" localSheetId="20">'Library 2023'!$2:$2</definedName>
    <definedName name="_xlnm.Print_Titles" localSheetId="23">'Parks &amp; Rec spec 2023'!$18:$19</definedName>
    <definedName name="_xlnm.Print_Titles" localSheetId="19">'Parks 2023'!$1:$2</definedName>
    <definedName name="_xlnm.Print_Titles" localSheetId="11">'Police 2023'!$1:$2</definedName>
    <definedName name="_xlnm.Print_Titles" localSheetId="3">'Town Clerk 2023'!$1:$2</definedName>
    <definedName name="_xlnm.Print_Titles" localSheetId="18">'Welfare 2023'!$1:$2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27" l="1"/>
  <c r="I5" i="27"/>
  <c r="I6" i="27"/>
  <c r="I7" i="27"/>
  <c r="I3" i="27"/>
  <c r="I4" i="29"/>
  <c r="J8" i="8"/>
  <c r="D8" i="27"/>
  <c r="J25" i="11"/>
  <c r="J26" i="11"/>
  <c r="I6" i="11"/>
  <c r="I7" i="11"/>
  <c r="I8" i="11"/>
  <c r="J8" i="11" s="1"/>
  <c r="I9" i="11"/>
  <c r="J9" i="11" s="1"/>
  <c r="I10" i="11"/>
  <c r="J10" i="11" s="1"/>
  <c r="I11" i="11"/>
  <c r="J11" i="11" s="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J24" i="11" s="1"/>
  <c r="I25" i="11"/>
  <c r="I26" i="11"/>
  <c r="I27" i="11"/>
  <c r="I28" i="11"/>
  <c r="J6" i="11"/>
  <c r="J7" i="11"/>
  <c r="J9" i="8"/>
  <c r="J10" i="8"/>
  <c r="I5" i="8"/>
  <c r="I6" i="8"/>
  <c r="I7" i="8"/>
  <c r="I8" i="8"/>
  <c r="I9" i="8"/>
  <c r="H64" i="22"/>
  <c r="I64" i="22"/>
  <c r="H17" i="8"/>
  <c r="D4" i="30"/>
  <c r="I26" i="30"/>
  <c r="I29" i="30"/>
  <c r="J26" i="30"/>
  <c r="J29" i="30"/>
  <c r="H3" i="10"/>
  <c r="G3" i="10"/>
  <c r="F10" i="10"/>
  <c r="D30" i="30" l="1"/>
  <c r="E30" i="30"/>
  <c r="F30" i="30"/>
  <c r="B30" i="30"/>
  <c r="D28" i="30"/>
  <c r="E28" i="30"/>
  <c r="F28" i="30"/>
  <c r="B28" i="30"/>
  <c r="D27" i="30"/>
  <c r="E27" i="30"/>
  <c r="F27" i="30"/>
  <c r="B27" i="30"/>
  <c r="D25" i="30"/>
  <c r="C25" i="30"/>
  <c r="E25" i="30"/>
  <c r="F25" i="30"/>
  <c r="G25" i="30"/>
  <c r="B25" i="30"/>
  <c r="D24" i="30"/>
  <c r="E24" i="30"/>
  <c r="F24" i="30"/>
  <c r="G24" i="30"/>
  <c r="B24" i="30"/>
  <c r="D23" i="30"/>
  <c r="E23" i="30"/>
  <c r="F23" i="30"/>
  <c r="B23" i="30"/>
  <c r="D22" i="30"/>
  <c r="E22" i="30"/>
  <c r="F22" i="30"/>
  <c r="G22" i="30"/>
  <c r="B22" i="30"/>
  <c r="D19" i="30"/>
  <c r="E19" i="30"/>
  <c r="F19" i="30"/>
  <c r="G19" i="30"/>
  <c r="B19" i="30"/>
  <c r="E18" i="30"/>
  <c r="E17" i="30"/>
  <c r="G17" i="30"/>
  <c r="B17" i="30"/>
  <c r="D16" i="30"/>
  <c r="E16" i="30"/>
  <c r="F16" i="30"/>
  <c r="G16" i="30"/>
  <c r="B16" i="30"/>
  <c r="B15" i="30"/>
  <c r="D15" i="30"/>
  <c r="E15" i="30"/>
  <c r="F15" i="30"/>
  <c r="C15" i="30"/>
  <c r="G13" i="30"/>
  <c r="D13" i="30"/>
  <c r="E13" i="30"/>
  <c r="F13" i="30"/>
  <c r="B13" i="30"/>
  <c r="G12" i="30"/>
  <c r="E12" i="30"/>
  <c r="F12" i="30"/>
  <c r="B12" i="30"/>
  <c r="D11" i="30"/>
  <c r="B11" i="30"/>
  <c r="E10" i="30"/>
  <c r="F10" i="30"/>
  <c r="B10" i="30"/>
  <c r="H26" i="30"/>
  <c r="H29" i="30"/>
  <c r="E9" i="30"/>
  <c r="G8" i="30"/>
  <c r="D7" i="30"/>
  <c r="E7" i="30"/>
  <c r="F7" i="30"/>
  <c r="G7" i="30"/>
  <c r="B7" i="30"/>
  <c r="G6" i="30"/>
  <c r="D6" i="30"/>
  <c r="E6" i="30"/>
  <c r="F6" i="30"/>
  <c r="B6" i="30"/>
  <c r="G5" i="30"/>
  <c r="E5" i="30"/>
  <c r="F5" i="30"/>
  <c r="B5" i="30"/>
  <c r="E4" i="30"/>
  <c r="G4" i="30"/>
  <c r="B4" i="30"/>
  <c r="D3" i="30"/>
  <c r="B3" i="30"/>
  <c r="H4" i="20"/>
  <c r="N55" i="22"/>
  <c r="G45" i="22"/>
  <c r="H6" i="30" l="1"/>
  <c r="H22" i="30"/>
  <c r="H7" i="30"/>
  <c r="I5" i="30"/>
  <c r="J5" i="30"/>
  <c r="I16" i="30"/>
  <c r="J16" i="30"/>
  <c r="I24" i="30"/>
  <c r="J24" i="30"/>
  <c r="I7" i="30"/>
  <c r="J7" i="30"/>
  <c r="H13" i="30"/>
  <c r="I13" i="30"/>
  <c r="J13" i="30"/>
  <c r="I19" i="30"/>
  <c r="J19" i="30"/>
  <c r="H16" i="30"/>
  <c r="I12" i="30"/>
  <c r="J12" i="30"/>
  <c r="I22" i="30"/>
  <c r="J22" i="30"/>
  <c r="H24" i="30"/>
  <c r="I4" i="30"/>
  <c r="J4" i="30"/>
  <c r="I17" i="30"/>
  <c r="J17" i="30"/>
  <c r="I25" i="30"/>
  <c r="J25" i="30"/>
  <c r="I6" i="30"/>
  <c r="J6" i="30"/>
  <c r="H4" i="30"/>
  <c r="E8" i="30"/>
  <c r="J8" i="30"/>
  <c r="H25" i="30"/>
  <c r="H19" i="30"/>
  <c r="G8" i="27"/>
  <c r="L6" i="29"/>
  <c r="D13" i="17"/>
  <c r="C28" i="30" s="1"/>
  <c r="D58" i="14"/>
  <c r="C18" i="30" s="1"/>
  <c r="D10" i="10"/>
  <c r="C11" i="30" s="1"/>
  <c r="J56" i="14"/>
  <c r="K56" i="14" s="1"/>
  <c r="E10" i="10"/>
  <c r="I4" i="17"/>
  <c r="I5" i="17"/>
  <c r="I6" i="17"/>
  <c r="I7" i="17"/>
  <c r="I8" i="17"/>
  <c r="I9" i="17"/>
  <c r="I10" i="17"/>
  <c r="I3" i="17"/>
  <c r="J3" i="17" s="1"/>
  <c r="D22" i="9"/>
  <c r="C9" i="30" s="1"/>
  <c r="G8" i="10" l="1"/>
  <c r="H8" i="10" s="1"/>
  <c r="I52" i="23"/>
  <c r="B35" i="30"/>
  <c r="G11" i="30" l="1"/>
  <c r="E11" i="30"/>
  <c r="C87" i="24"/>
  <c r="F79" i="24"/>
  <c r="F69" i="24"/>
  <c r="F61" i="24"/>
  <c r="F32" i="24"/>
  <c r="F23" i="24"/>
  <c r="F11" i="24"/>
  <c r="H11" i="30" l="1"/>
  <c r="I11" i="30"/>
  <c r="J11" i="30"/>
  <c r="J7" i="17"/>
  <c r="C8" i="27"/>
  <c r="J57" i="14"/>
  <c r="K57" i="14" s="1"/>
  <c r="J55" i="14"/>
  <c r="K55" i="14" s="1"/>
  <c r="J54" i="14"/>
  <c r="K54" i="14" s="1"/>
  <c r="C10" i="10"/>
  <c r="H15" i="21"/>
  <c r="G15" i="21"/>
  <c r="D15" i="21"/>
  <c r="C15" i="21"/>
  <c r="H7" i="20"/>
  <c r="G7" i="20"/>
  <c r="H16" i="16"/>
  <c r="G16" i="16"/>
  <c r="H6" i="13"/>
  <c r="G6" i="13"/>
  <c r="F12" i="10"/>
  <c r="F20" i="10" s="1"/>
  <c r="E12" i="10"/>
  <c r="E20" i="10" s="1"/>
  <c r="E2" i="30"/>
  <c r="G58" i="14" l="1"/>
  <c r="C30" i="11"/>
  <c r="I7" i="9"/>
  <c r="J7" i="9" s="1"/>
  <c r="I8" i="9"/>
  <c r="J8" i="9" s="1"/>
  <c r="I9" i="9"/>
  <c r="J9" i="9" s="1"/>
  <c r="I10" i="9"/>
  <c r="J10" i="9" s="1"/>
  <c r="I4" i="9"/>
  <c r="J4" i="9" s="1"/>
  <c r="I10" i="29"/>
  <c r="J10" i="29" s="1"/>
  <c r="H11" i="29"/>
  <c r="G10" i="30" s="1"/>
  <c r="G11" i="29"/>
  <c r="D10" i="30" s="1"/>
  <c r="E11" i="29"/>
  <c r="D11" i="29"/>
  <c r="C10" i="30" s="1"/>
  <c r="C11" i="29"/>
  <c r="I9" i="29"/>
  <c r="J9" i="29" s="1"/>
  <c r="I8" i="29"/>
  <c r="J8" i="29" s="1"/>
  <c r="I7" i="29"/>
  <c r="J7" i="29" s="1"/>
  <c r="I6" i="29"/>
  <c r="J6" i="29" s="1"/>
  <c r="I5" i="29"/>
  <c r="J5" i="29" s="1"/>
  <c r="J4" i="29"/>
  <c r="E1" i="29"/>
  <c r="G13" i="17"/>
  <c r="J7" i="27"/>
  <c r="J6" i="27"/>
  <c r="H8" i="27"/>
  <c r="G27" i="30" s="1"/>
  <c r="E8" i="27"/>
  <c r="C27" i="30"/>
  <c r="J5" i="27"/>
  <c r="J4" i="27"/>
  <c r="J3" i="27"/>
  <c r="E1" i="27"/>
  <c r="J27" i="30" l="1"/>
  <c r="I27" i="30"/>
  <c r="H27" i="30"/>
  <c r="I10" i="30"/>
  <c r="J10" i="30"/>
  <c r="H10" i="30"/>
  <c r="B14" i="30"/>
  <c r="F18" i="30"/>
  <c r="D18" i="30"/>
  <c r="I8" i="27"/>
  <c r="J8" i="27" s="1"/>
  <c r="I11" i="29"/>
  <c r="J11" i="29" s="1"/>
  <c r="D17" i="8"/>
  <c r="C8" i="30" s="1"/>
  <c r="D19" i="5"/>
  <c r="C5" i="30" s="1"/>
  <c r="H13" i="17"/>
  <c r="G28" i="30" s="1"/>
  <c r="I3" i="19"/>
  <c r="I28" i="30" l="1"/>
  <c r="J28" i="30"/>
  <c r="H28" i="30"/>
  <c r="H28" i="12"/>
  <c r="H30" i="11"/>
  <c r="G14" i="30" s="1"/>
  <c r="I14" i="30" l="1"/>
  <c r="J14" i="30"/>
  <c r="I58" i="14"/>
  <c r="K7" i="5"/>
  <c r="L7" i="5" s="1"/>
  <c r="I19" i="4"/>
  <c r="I18" i="4"/>
  <c r="I17" i="4"/>
  <c r="I16" i="4"/>
  <c r="I15" i="4"/>
  <c r="I14" i="4"/>
  <c r="I13" i="4"/>
  <c r="I12" i="4"/>
  <c r="I11" i="4"/>
  <c r="I10" i="4"/>
  <c r="I9" i="4"/>
  <c r="I8" i="4"/>
  <c r="J8" i="4" s="1"/>
  <c r="I7" i="4"/>
  <c r="I6" i="4"/>
  <c r="I5" i="4"/>
  <c r="I4" i="4"/>
  <c r="H20" i="4"/>
  <c r="G4" i="20" l="1"/>
  <c r="J3" i="20"/>
  <c r="D18" i="18"/>
  <c r="C30" i="30" s="1"/>
  <c r="I12" i="16"/>
  <c r="J12" i="16" s="1"/>
  <c r="C58" i="14"/>
  <c r="G9" i="10"/>
  <c r="G7" i="10"/>
  <c r="G6" i="10"/>
  <c r="G5" i="10"/>
  <c r="G4" i="10"/>
  <c r="D16" i="13"/>
  <c r="C17" i="30" s="1"/>
  <c r="D28" i="12"/>
  <c r="C16" i="30" s="1"/>
  <c r="H18" i="18"/>
  <c r="G30" i="30" s="1"/>
  <c r="I7" i="18"/>
  <c r="J7" i="18" s="1"/>
  <c r="G18" i="18"/>
  <c r="C18" i="18"/>
  <c r="B17" i="25"/>
  <c r="B18" i="30" l="1"/>
  <c r="J30" i="30"/>
  <c r="I30" i="30"/>
  <c r="H30" i="30"/>
  <c r="H65" i="22"/>
  <c r="H63" i="22"/>
  <c r="H62" i="22"/>
  <c r="H61" i="22"/>
  <c r="H60" i="22"/>
  <c r="H58" i="22"/>
  <c r="H57" i="22"/>
  <c r="H56" i="22"/>
  <c r="H55" i="22"/>
  <c r="H54" i="22"/>
  <c r="H53" i="22"/>
  <c r="H52" i="22"/>
  <c r="H51" i="22"/>
  <c r="J5" i="17" l="1"/>
  <c r="J4" i="17"/>
  <c r="C13" i="17"/>
  <c r="I13" i="17" l="1"/>
  <c r="G8" i="21"/>
  <c r="E19" i="10"/>
  <c r="D12" i="30" s="1"/>
  <c r="G22" i="9"/>
  <c r="F9" i="30" l="1"/>
  <c r="D9" i="30"/>
  <c r="H12" i="30"/>
  <c r="F19" i="10" l="1"/>
  <c r="H8" i="21" l="1"/>
  <c r="H58" i="14" l="1"/>
  <c r="G18" i="30" s="1"/>
  <c r="E58" i="14"/>
  <c r="F58" i="14"/>
  <c r="J18" i="30" l="1"/>
  <c r="H18" i="30"/>
  <c r="I18" i="30"/>
  <c r="D8" i="21"/>
  <c r="C24" i="30" s="1"/>
  <c r="C8" i="21"/>
  <c r="I8" i="21" s="1"/>
  <c r="J8" i="21" s="1"/>
  <c r="D19" i="10"/>
  <c r="C12" i="30" s="1"/>
  <c r="C19" i="10"/>
  <c r="C22" i="9"/>
  <c r="B28" i="25"/>
  <c r="B30" i="25" s="1"/>
  <c r="C27" i="25"/>
  <c r="C26" i="25"/>
  <c r="C25" i="25"/>
  <c r="C24" i="25"/>
  <c r="C23" i="25"/>
  <c r="C22" i="25"/>
  <c r="C16" i="25"/>
  <c r="C15" i="25"/>
  <c r="C14" i="25"/>
  <c r="C13" i="25"/>
  <c r="C12" i="25"/>
  <c r="C11" i="25"/>
  <c r="C10" i="25"/>
  <c r="C9" i="25"/>
  <c r="C8" i="25"/>
  <c r="C7" i="25"/>
  <c r="C6" i="25"/>
  <c r="C5" i="25"/>
  <c r="C4" i="25"/>
  <c r="D79" i="24"/>
  <c r="D69" i="24"/>
  <c r="D61" i="24"/>
  <c r="H59" i="24"/>
  <c r="D32" i="24"/>
  <c r="D23" i="24"/>
  <c r="D11" i="24"/>
  <c r="G1" i="24"/>
  <c r="E1" i="24"/>
  <c r="G63" i="23"/>
  <c r="F63" i="23"/>
  <c r="E63" i="23"/>
  <c r="D63" i="23"/>
  <c r="C63" i="23"/>
  <c r="H62" i="23"/>
  <c r="I62" i="23" s="1"/>
  <c r="H61" i="23"/>
  <c r="I61" i="23" s="1"/>
  <c r="I60" i="23"/>
  <c r="H60" i="23"/>
  <c r="H59" i="23"/>
  <c r="I59" i="23" s="1"/>
  <c r="H58" i="23"/>
  <c r="I58" i="23" s="1"/>
  <c r="H57" i="23"/>
  <c r="I57" i="23" s="1"/>
  <c r="H56" i="23"/>
  <c r="I56" i="23" s="1"/>
  <c r="H55" i="23"/>
  <c r="I55" i="23" s="1"/>
  <c r="H54" i="23"/>
  <c r="I54" i="23" s="1"/>
  <c r="H53" i="23"/>
  <c r="I53" i="23" s="1"/>
  <c r="H52" i="23"/>
  <c r="H51" i="23"/>
  <c r="I51" i="23" s="1"/>
  <c r="H50" i="23"/>
  <c r="I50" i="23" s="1"/>
  <c r="G44" i="23"/>
  <c r="D44" i="23"/>
  <c r="C44" i="23"/>
  <c r="H43" i="23"/>
  <c r="I43" i="23" s="1"/>
  <c r="H42" i="23"/>
  <c r="I42" i="23" s="1"/>
  <c r="H41" i="23"/>
  <c r="I41" i="23" s="1"/>
  <c r="I40" i="23"/>
  <c r="H40" i="23"/>
  <c r="H39" i="23"/>
  <c r="I39" i="23" s="1"/>
  <c r="H38" i="23"/>
  <c r="I38" i="23" s="1"/>
  <c r="H37" i="23"/>
  <c r="I37" i="23" s="1"/>
  <c r="G33" i="23"/>
  <c r="F33" i="23"/>
  <c r="E33" i="23"/>
  <c r="D33" i="23"/>
  <c r="C33" i="23"/>
  <c r="B19" i="23"/>
  <c r="B33" i="23" s="1"/>
  <c r="A19" i="23"/>
  <c r="F18" i="23"/>
  <c r="G13" i="23"/>
  <c r="D13" i="23"/>
  <c r="C13" i="23"/>
  <c r="E1" i="23"/>
  <c r="E18" i="23" s="1"/>
  <c r="D1" i="23"/>
  <c r="D18" i="23" s="1"/>
  <c r="C1" i="23"/>
  <c r="C18" i="23" s="1"/>
  <c r="G66" i="22"/>
  <c r="F66" i="22"/>
  <c r="E66" i="22"/>
  <c r="D66" i="22"/>
  <c r="C66" i="22"/>
  <c r="I65" i="22"/>
  <c r="I63" i="22"/>
  <c r="I62" i="22"/>
  <c r="I61" i="22"/>
  <c r="I60" i="22"/>
  <c r="I58" i="22"/>
  <c r="I57" i="22"/>
  <c r="I56" i="22"/>
  <c r="I55" i="22"/>
  <c r="I54" i="22"/>
  <c r="I53" i="22"/>
  <c r="I52" i="22"/>
  <c r="I51" i="22"/>
  <c r="D45" i="22"/>
  <c r="C45" i="22"/>
  <c r="H44" i="22"/>
  <c r="I44" i="22" s="1"/>
  <c r="H43" i="22"/>
  <c r="I43" i="22" s="1"/>
  <c r="H42" i="22"/>
  <c r="I42" i="22" s="1"/>
  <c r="H41" i="22"/>
  <c r="I41" i="22" s="1"/>
  <c r="H39" i="22"/>
  <c r="I39" i="22" s="1"/>
  <c r="H38" i="22"/>
  <c r="I38" i="22" s="1"/>
  <c r="H37" i="22"/>
  <c r="I37" i="22" s="1"/>
  <c r="G33" i="22"/>
  <c r="F33" i="22"/>
  <c r="E33" i="22"/>
  <c r="D33" i="22"/>
  <c r="C33" i="22"/>
  <c r="B19" i="22"/>
  <c r="B33" i="22" s="1"/>
  <c r="A19" i="22"/>
  <c r="F18" i="22"/>
  <c r="G13" i="22"/>
  <c r="D13" i="22"/>
  <c r="C13" i="22"/>
  <c r="E1" i="22"/>
  <c r="E18" i="22" s="1"/>
  <c r="D1" i="22"/>
  <c r="D18" i="22" s="1"/>
  <c r="C1" i="22"/>
  <c r="C18" i="22" s="1"/>
  <c r="H20" i="21"/>
  <c r="G20" i="21"/>
  <c r="F20" i="21"/>
  <c r="E20" i="21"/>
  <c r="D20" i="21"/>
  <c r="C20" i="21"/>
  <c r="I19" i="21"/>
  <c r="I18" i="21"/>
  <c r="I17" i="21"/>
  <c r="J17" i="21" s="1"/>
  <c r="I7" i="21"/>
  <c r="J7" i="21" s="1"/>
  <c r="I6" i="21"/>
  <c r="J6" i="21" s="1"/>
  <c r="I5" i="21"/>
  <c r="I4" i="21"/>
  <c r="J4" i="21" s="1"/>
  <c r="I3" i="21"/>
  <c r="J3" i="21" s="1"/>
  <c r="F1" i="21"/>
  <c r="F15" i="21" s="1"/>
  <c r="E1" i="21"/>
  <c r="E15" i="21" s="1"/>
  <c r="H10" i="20"/>
  <c r="G23" i="30" s="1"/>
  <c r="G10" i="20"/>
  <c r="F10" i="20"/>
  <c r="E10" i="20"/>
  <c r="D10" i="20"/>
  <c r="C23" i="30" s="1"/>
  <c r="C10" i="20"/>
  <c r="I9" i="20"/>
  <c r="J9" i="20" s="1"/>
  <c r="E4" i="20"/>
  <c r="D4" i="20"/>
  <c r="C4" i="20"/>
  <c r="I4" i="20" s="1"/>
  <c r="J4" i="20" s="1"/>
  <c r="F1" i="20"/>
  <c r="F7" i="20" s="1"/>
  <c r="E1" i="20"/>
  <c r="E7" i="20" s="1"/>
  <c r="D7" i="20"/>
  <c r="C7" i="20"/>
  <c r="H5" i="19"/>
  <c r="G5" i="19"/>
  <c r="F5" i="19"/>
  <c r="E5" i="19"/>
  <c r="D5" i="19"/>
  <c r="C22" i="30" s="1"/>
  <c r="C5" i="19"/>
  <c r="I4" i="19"/>
  <c r="J3" i="19"/>
  <c r="E1" i="19"/>
  <c r="F18" i="18"/>
  <c r="E18" i="18"/>
  <c r="I17" i="18"/>
  <c r="J17" i="18" s="1"/>
  <c r="I16" i="18"/>
  <c r="J16" i="18" s="1"/>
  <c r="I15" i="18"/>
  <c r="J15" i="18" s="1"/>
  <c r="I14" i="18"/>
  <c r="J14" i="18" s="1"/>
  <c r="I13" i="18"/>
  <c r="J13" i="18" s="1"/>
  <c r="I12" i="18"/>
  <c r="J12" i="18" s="1"/>
  <c r="I11" i="18"/>
  <c r="J11" i="18" s="1"/>
  <c r="I10" i="18"/>
  <c r="J10" i="18" s="1"/>
  <c r="I9" i="18"/>
  <c r="J9" i="18" s="1"/>
  <c r="I8" i="18"/>
  <c r="J8" i="18" s="1"/>
  <c r="I6" i="18"/>
  <c r="J6" i="18" s="1"/>
  <c r="I5" i="18"/>
  <c r="J5" i="18" s="1"/>
  <c r="I4" i="18"/>
  <c r="J4" i="18" s="1"/>
  <c r="I3" i="18"/>
  <c r="J3" i="18" s="1"/>
  <c r="F1" i="18"/>
  <c r="E1" i="18"/>
  <c r="J13" i="17"/>
  <c r="E13" i="17"/>
  <c r="J10" i="17"/>
  <c r="J9" i="17"/>
  <c r="J8" i="17"/>
  <c r="J6" i="17"/>
  <c r="E1" i="17"/>
  <c r="H21" i="16"/>
  <c r="G21" i="30" s="1"/>
  <c r="G21" i="16"/>
  <c r="F21" i="16"/>
  <c r="E21" i="30" s="1"/>
  <c r="E21" i="16"/>
  <c r="D21" i="16"/>
  <c r="C21" i="30" s="1"/>
  <c r="C21" i="16"/>
  <c r="I20" i="16"/>
  <c r="J20" i="16" s="1"/>
  <c r="I18" i="16"/>
  <c r="J18" i="16" s="1"/>
  <c r="F16" i="16"/>
  <c r="C16" i="16"/>
  <c r="H13" i="16"/>
  <c r="G20" i="30" s="1"/>
  <c r="G13" i="16"/>
  <c r="F13" i="16"/>
  <c r="E20" i="30" s="1"/>
  <c r="E13" i="16"/>
  <c r="D13" i="16"/>
  <c r="C20" i="30" s="1"/>
  <c r="C13" i="16"/>
  <c r="B13" i="16"/>
  <c r="I11" i="16"/>
  <c r="J11" i="16" s="1"/>
  <c r="I10" i="16"/>
  <c r="J10" i="16" s="1"/>
  <c r="I9" i="16"/>
  <c r="J9" i="16" s="1"/>
  <c r="I8" i="16"/>
  <c r="J8" i="16" s="1"/>
  <c r="I6" i="16"/>
  <c r="J6" i="16" s="1"/>
  <c r="I5" i="16"/>
  <c r="J5" i="16" s="1"/>
  <c r="I4" i="16"/>
  <c r="J4" i="16" s="1"/>
  <c r="I3" i="16"/>
  <c r="J3" i="16" s="1"/>
  <c r="E1" i="16"/>
  <c r="E16" i="16" s="1"/>
  <c r="D16" i="16"/>
  <c r="H4" i="15"/>
  <c r="G4" i="15"/>
  <c r="D4" i="15"/>
  <c r="C19" i="30" s="1"/>
  <c r="C4" i="15"/>
  <c r="I3" i="15"/>
  <c r="J3" i="15" s="1"/>
  <c r="F1" i="15"/>
  <c r="E1" i="15"/>
  <c r="J53" i="14"/>
  <c r="K53" i="14" s="1"/>
  <c r="J52" i="14"/>
  <c r="K52" i="14" s="1"/>
  <c r="J51" i="14"/>
  <c r="K51" i="14" s="1"/>
  <c r="J50" i="14"/>
  <c r="K50" i="14" s="1"/>
  <c r="J49" i="14"/>
  <c r="K49" i="14" s="1"/>
  <c r="J48" i="14"/>
  <c r="K48" i="14" s="1"/>
  <c r="J47" i="14"/>
  <c r="K47" i="14" s="1"/>
  <c r="J46" i="14"/>
  <c r="K46" i="14" s="1"/>
  <c r="J45" i="14"/>
  <c r="K45" i="14" s="1"/>
  <c r="J44" i="14"/>
  <c r="K44" i="14" s="1"/>
  <c r="J43" i="14"/>
  <c r="K43" i="14" s="1"/>
  <c r="J42" i="14"/>
  <c r="K42" i="14" s="1"/>
  <c r="J41" i="14"/>
  <c r="K41" i="14" s="1"/>
  <c r="J40" i="14"/>
  <c r="K40" i="14" s="1"/>
  <c r="J39" i="14"/>
  <c r="K39" i="14" s="1"/>
  <c r="J38" i="14"/>
  <c r="K38" i="14" s="1"/>
  <c r="J37" i="14"/>
  <c r="K37" i="14" s="1"/>
  <c r="J36" i="14"/>
  <c r="K36" i="14" s="1"/>
  <c r="J35" i="14"/>
  <c r="K35" i="14" s="1"/>
  <c r="J34" i="14"/>
  <c r="K34" i="14" s="1"/>
  <c r="J33" i="14"/>
  <c r="K33" i="14" s="1"/>
  <c r="J32" i="14"/>
  <c r="K32" i="14" s="1"/>
  <c r="J31" i="14"/>
  <c r="K31" i="14" s="1"/>
  <c r="J30" i="14"/>
  <c r="K30" i="14" s="1"/>
  <c r="J29" i="14"/>
  <c r="K29" i="14" s="1"/>
  <c r="J28" i="14"/>
  <c r="K28" i="14" s="1"/>
  <c r="J27" i="14"/>
  <c r="K27" i="14" s="1"/>
  <c r="J26" i="14"/>
  <c r="K26" i="14" s="1"/>
  <c r="J25" i="14"/>
  <c r="K25" i="14" s="1"/>
  <c r="J24" i="14"/>
  <c r="K24" i="14" s="1"/>
  <c r="J23" i="14"/>
  <c r="K23" i="14" s="1"/>
  <c r="J22" i="14"/>
  <c r="K22" i="14" s="1"/>
  <c r="J21" i="14"/>
  <c r="K21" i="14" s="1"/>
  <c r="J20" i="14"/>
  <c r="K20" i="14" s="1"/>
  <c r="J19" i="14"/>
  <c r="K19" i="14" s="1"/>
  <c r="J18" i="14"/>
  <c r="K18" i="14" s="1"/>
  <c r="J17" i="14"/>
  <c r="K17" i="14" s="1"/>
  <c r="J16" i="14"/>
  <c r="K16" i="14" s="1"/>
  <c r="J15" i="14"/>
  <c r="K15" i="14" s="1"/>
  <c r="J14" i="14"/>
  <c r="K14" i="14" s="1"/>
  <c r="J13" i="14"/>
  <c r="K13" i="14" s="1"/>
  <c r="J12" i="14"/>
  <c r="K12" i="14" s="1"/>
  <c r="J11" i="14"/>
  <c r="K11" i="14" s="1"/>
  <c r="J10" i="14"/>
  <c r="K10" i="14" s="1"/>
  <c r="J9" i="14"/>
  <c r="K9" i="14" s="1"/>
  <c r="J8" i="14"/>
  <c r="K8" i="14" s="1"/>
  <c r="J7" i="14"/>
  <c r="K7" i="14" s="1"/>
  <c r="J4" i="14"/>
  <c r="K4" i="14" s="1"/>
  <c r="J5" i="14"/>
  <c r="J6" i="14"/>
  <c r="J3" i="14"/>
  <c r="K3" i="14" s="1"/>
  <c r="E1" i="14"/>
  <c r="H16" i="13"/>
  <c r="G16" i="13"/>
  <c r="E16" i="13"/>
  <c r="C16" i="13"/>
  <c r="I10" i="13"/>
  <c r="J10" i="13" s="1"/>
  <c r="I15" i="13"/>
  <c r="J15" i="13" s="1"/>
  <c r="I14" i="13"/>
  <c r="J14" i="13" s="1"/>
  <c r="I12" i="13"/>
  <c r="J12" i="13" s="1"/>
  <c r="I11" i="13"/>
  <c r="J11" i="13" s="1"/>
  <c r="I13" i="13"/>
  <c r="J13" i="13" s="1"/>
  <c r="I9" i="13"/>
  <c r="J9" i="13" s="1"/>
  <c r="I8" i="13"/>
  <c r="J8" i="13" s="1"/>
  <c r="H4" i="13"/>
  <c r="G15" i="30" s="1"/>
  <c r="G4" i="13"/>
  <c r="E4" i="13"/>
  <c r="D4" i="13"/>
  <c r="C4" i="13"/>
  <c r="I3" i="13"/>
  <c r="J3" i="13" s="1"/>
  <c r="E1" i="13"/>
  <c r="E6" i="13" s="1"/>
  <c r="D6" i="13"/>
  <c r="C6" i="13"/>
  <c r="G28" i="12"/>
  <c r="E28" i="12"/>
  <c r="C28" i="12"/>
  <c r="I27" i="12"/>
  <c r="J27" i="12" s="1"/>
  <c r="I26" i="12"/>
  <c r="J26" i="12" s="1"/>
  <c r="I25" i="12"/>
  <c r="J25" i="12" s="1"/>
  <c r="I24" i="12"/>
  <c r="J24" i="12" s="1"/>
  <c r="I23" i="12"/>
  <c r="J23" i="12" s="1"/>
  <c r="I22" i="12"/>
  <c r="I21" i="12"/>
  <c r="J21" i="12" s="1"/>
  <c r="I20" i="12"/>
  <c r="J20" i="12" s="1"/>
  <c r="I19" i="12"/>
  <c r="I18" i="12"/>
  <c r="J18" i="12" s="1"/>
  <c r="I17" i="12"/>
  <c r="J17" i="12" s="1"/>
  <c r="I16" i="12"/>
  <c r="J16" i="12" s="1"/>
  <c r="I15" i="12"/>
  <c r="J15" i="12" s="1"/>
  <c r="I14" i="12"/>
  <c r="J14" i="12" s="1"/>
  <c r="I13" i="12"/>
  <c r="J13" i="12" s="1"/>
  <c r="I12" i="12"/>
  <c r="J12" i="12" s="1"/>
  <c r="I11" i="12"/>
  <c r="J11" i="12" s="1"/>
  <c r="I10" i="12"/>
  <c r="J10" i="12" s="1"/>
  <c r="I9" i="12"/>
  <c r="J9" i="12" s="1"/>
  <c r="I8" i="12"/>
  <c r="J8" i="12" s="1"/>
  <c r="I5" i="12"/>
  <c r="J5" i="12" s="1"/>
  <c r="I4" i="12"/>
  <c r="J4" i="12" s="1"/>
  <c r="I6" i="12"/>
  <c r="I7" i="12"/>
  <c r="I3" i="12"/>
  <c r="E1" i="12"/>
  <c r="G30" i="11"/>
  <c r="F30" i="11"/>
  <c r="E14" i="30" s="1"/>
  <c r="E30" i="11"/>
  <c r="D30" i="11"/>
  <c r="C14" i="30" s="1"/>
  <c r="I29" i="11"/>
  <c r="J29" i="11" s="1"/>
  <c r="J28" i="11"/>
  <c r="J27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I5" i="11"/>
  <c r="J5" i="11" s="1"/>
  <c r="I4" i="11"/>
  <c r="J4" i="11" s="1"/>
  <c r="I3" i="11"/>
  <c r="J3" i="11" s="1"/>
  <c r="E1" i="11"/>
  <c r="F24" i="10"/>
  <c r="E24" i="10"/>
  <c r="D24" i="10"/>
  <c r="C13" i="30" s="1"/>
  <c r="C24" i="10"/>
  <c r="G23" i="10"/>
  <c r="H23" i="10" s="1"/>
  <c r="G22" i="10"/>
  <c r="H22" i="10" s="1"/>
  <c r="G18" i="10"/>
  <c r="H18" i="10" s="1"/>
  <c r="G16" i="10"/>
  <c r="H16" i="10" s="1"/>
  <c r="G15" i="10"/>
  <c r="H15" i="10" s="1"/>
  <c r="G14" i="10"/>
  <c r="H14" i="10" s="1"/>
  <c r="H9" i="10"/>
  <c r="H7" i="10"/>
  <c r="H6" i="10"/>
  <c r="H5" i="10"/>
  <c r="H4" i="10"/>
  <c r="D12" i="10"/>
  <c r="D20" i="10" s="1"/>
  <c r="C12" i="10"/>
  <c r="C20" i="10" s="1"/>
  <c r="E22" i="9"/>
  <c r="I21" i="9"/>
  <c r="I20" i="9"/>
  <c r="I19" i="9"/>
  <c r="J19" i="9" s="1"/>
  <c r="I18" i="9"/>
  <c r="J18" i="9" s="1"/>
  <c r="I17" i="9"/>
  <c r="J17" i="9" s="1"/>
  <c r="I16" i="9"/>
  <c r="J16" i="9" s="1"/>
  <c r="I15" i="9"/>
  <c r="J15" i="9" s="1"/>
  <c r="I14" i="9"/>
  <c r="J14" i="9" s="1"/>
  <c r="I13" i="9"/>
  <c r="J13" i="9" s="1"/>
  <c r="I6" i="9"/>
  <c r="J6" i="9" s="1"/>
  <c r="H22" i="9"/>
  <c r="G9" i="30" s="1"/>
  <c r="I5" i="9"/>
  <c r="J5" i="9" s="1"/>
  <c r="E1" i="9"/>
  <c r="G17" i="8"/>
  <c r="D8" i="30" s="1"/>
  <c r="E17" i="8"/>
  <c r="C17" i="8"/>
  <c r="I16" i="8"/>
  <c r="I15" i="8"/>
  <c r="J15" i="8" s="1"/>
  <c r="I14" i="8"/>
  <c r="J14" i="8" s="1"/>
  <c r="I13" i="8"/>
  <c r="J13" i="8" s="1"/>
  <c r="I12" i="8"/>
  <c r="J12" i="8" s="1"/>
  <c r="I11" i="8"/>
  <c r="J11" i="8" s="1"/>
  <c r="I10" i="8"/>
  <c r="J7" i="8"/>
  <c r="J6" i="8"/>
  <c r="J5" i="8"/>
  <c r="I4" i="8"/>
  <c r="J4" i="8" s="1"/>
  <c r="I3" i="8"/>
  <c r="J3" i="8" s="1"/>
  <c r="E1" i="8"/>
  <c r="H8" i="7"/>
  <c r="G8" i="7"/>
  <c r="F8" i="7"/>
  <c r="E8" i="7"/>
  <c r="D8" i="7"/>
  <c r="C7" i="30" s="1"/>
  <c r="C8" i="7"/>
  <c r="J7" i="7"/>
  <c r="J5" i="7"/>
  <c r="J4" i="7"/>
  <c r="J3" i="7"/>
  <c r="E1" i="7"/>
  <c r="F13" i="6"/>
  <c r="E13" i="6"/>
  <c r="D13" i="6"/>
  <c r="C6" i="30" s="1"/>
  <c r="C13" i="6"/>
  <c r="G12" i="6"/>
  <c r="G11" i="6"/>
  <c r="H11" i="6" s="1"/>
  <c r="G10" i="6"/>
  <c r="H10" i="6" s="1"/>
  <c r="G9" i="6"/>
  <c r="H9" i="6" s="1"/>
  <c r="G8" i="6"/>
  <c r="H8" i="6" s="1"/>
  <c r="G7" i="6"/>
  <c r="H7" i="6" s="1"/>
  <c r="G6" i="6"/>
  <c r="H6" i="6" s="1"/>
  <c r="G5" i="6"/>
  <c r="H5" i="6" s="1"/>
  <c r="G4" i="6"/>
  <c r="H4" i="6" s="1"/>
  <c r="G3" i="6"/>
  <c r="H3" i="6" s="1"/>
  <c r="J19" i="5"/>
  <c r="I19" i="5"/>
  <c r="D5" i="30" s="1"/>
  <c r="H5" i="30" s="1"/>
  <c r="H19" i="5"/>
  <c r="G19" i="5"/>
  <c r="F19" i="5"/>
  <c r="E19" i="5"/>
  <c r="C19" i="5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/>
  <c r="L11" i="5" s="1"/>
  <c r="K10" i="5"/>
  <c r="L10" i="5" s="1"/>
  <c r="K9" i="5"/>
  <c r="L9" i="5" s="1"/>
  <c r="K8" i="5"/>
  <c r="L8" i="5" s="1"/>
  <c r="K6" i="5"/>
  <c r="L6" i="5" s="1"/>
  <c r="K5" i="5"/>
  <c r="L5" i="5" s="1"/>
  <c r="K4" i="5"/>
  <c r="L4" i="5" s="1"/>
  <c r="K3" i="5"/>
  <c r="L3" i="5" s="1"/>
  <c r="H1" i="5"/>
  <c r="G1" i="5"/>
  <c r="E1" i="5"/>
  <c r="G20" i="4"/>
  <c r="F4" i="30" s="1"/>
  <c r="F20" i="4"/>
  <c r="E20" i="4"/>
  <c r="D20" i="4"/>
  <c r="C4" i="30" s="1"/>
  <c r="C20" i="4"/>
  <c r="I20" i="4" s="1"/>
  <c r="J19" i="4"/>
  <c r="J18" i="4"/>
  <c r="J17" i="4"/>
  <c r="J16" i="4"/>
  <c r="J15" i="4"/>
  <c r="J14" i="4"/>
  <c r="J13" i="4"/>
  <c r="J12" i="4"/>
  <c r="J11" i="4"/>
  <c r="J10" i="4"/>
  <c r="J9" i="4"/>
  <c r="J7" i="4"/>
  <c r="J6" i="4"/>
  <c r="J5" i="4"/>
  <c r="J4" i="4"/>
  <c r="I3" i="4"/>
  <c r="J3" i="4" s="1"/>
  <c r="F1" i="4"/>
  <c r="E1" i="4"/>
  <c r="G29" i="3"/>
  <c r="F29" i="3"/>
  <c r="E29" i="3"/>
  <c r="D29" i="3"/>
  <c r="C3" i="30" s="1"/>
  <c r="C29" i="3"/>
  <c r="I28" i="3"/>
  <c r="I27" i="3"/>
  <c r="J27" i="3" s="1"/>
  <c r="I26" i="3"/>
  <c r="J26" i="3" s="1"/>
  <c r="I25" i="3"/>
  <c r="I24" i="3"/>
  <c r="J24" i="3" s="1"/>
  <c r="I23" i="3"/>
  <c r="J23" i="3" s="1"/>
  <c r="I22" i="3"/>
  <c r="J22" i="3" s="1"/>
  <c r="I21" i="3"/>
  <c r="J21" i="3" s="1"/>
  <c r="I20" i="3"/>
  <c r="J20" i="3" s="1"/>
  <c r="I19" i="3"/>
  <c r="J19" i="3" s="1"/>
  <c r="I18" i="3"/>
  <c r="J18" i="3" s="1"/>
  <c r="I17" i="3"/>
  <c r="J17" i="3" s="1"/>
  <c r="I16" i="3"/>
  <c r="I15" i="3"/>
  <c r="J15" i="3" s="1"/>
  <c r="I13" i="3"/>
  <c r="J13" i="3" s="1"/>
  <c r="I12" i="3"/>
  <c r="J12" i="3" s="1"/>
  <c r="I11" i="3"/>
  <c r="J11" i="3" s="1"/>
  <c r="J10" i="3"/>
  <c r="I9" i="3"/>
  <c r="J9" i="3" s="1"/>
  <c r="I8" i="3"/>
  <c r="J8" i="3" s="1"/>
  <c r="J7" i="3"/>
  <c r="J6" i="3"/>
  <c r="I4" i="3"/>
  <c r="J4" i="3" s="1"/>
  <c r="I3" i="3"/>
  <c r="J3" i="3" s="1"/>
  <c r="H15" i="30" l="1"/>
  <c r="I15" i="30"/>
  <c r="J15" i="30"/>
  <c r="J9" i="30"/>
  <c r="H9" i="30"/>
  <c r="B9" i="30"/>
  <c r="I9" i="30" s="1"/>
  <c r="D17" i="30"/>
  <c r="H17" i="30" s="1"/>
  <c r="F17" i="30"/>
  <c r="D21" i="30"/>
  <c r="H21" i="30" s="1"/>
  <c r="F21" i="30"/>
  <c r="J21" i="30"/>
  <c r="B20" i="30"/>
  <c r="I20" i="30" s="1"/>
  <c r="F20" i="30"/>
  <c r="D20" i="30"/>
  <c r="J20" i="30"/>
  <c r="B21" i="30"/>
  <c r="I21" i="30" s="1"/>
  <c r="J23" i="30"/>
  <c r="I23" i="30"/>
  <c r="H23" i="30"/>
  <c r="C31" i="30"/>
  <c r="C33" i="30" s="1"/>
  <c r="D14" i="30"/>
  <c r="H14" i="30" s="1"/>
  <c r="F14" i="30"/>
  <c r="H8" i="30"/>
  <c r="B8" i="30"/>
  <c r="G19" i="10"/>
  <c r="H19" i="10" s="1"/>
  <c r="C17" i="25"/>
  <c r="I22" i="9"/>
  <c r="J22" i="9" s="1"/>
  <c r="I20" i="21"/>
  <c r="J20" i="21" s="1"/>
  <c r="I4" i="15"/>
  <c r="J4" i="15" s="1"/>
  <c r="C93" i="24"/>
  <c r="D87" i="24"/>
  <c r="D93" i="24" s="1"/>
  <c r="C35" i="30" s="1"/>
  <c r="F87" i="24"/>
  <c r="F93" i="24" s="1"/>
  <c r="G35" i="30" s="1"/>
  <c r="G10" i="10"/>
  <c r="H45" i="22"/>
  <c r="I45" i="22" s="1"/>
  <c r="C28" i="25"/>
  <c r="I8" i="7"/>
  <c r="J8" i="7" s="1"/>
  <c r="I10" i="20"/>
  <c r="J10" i="20" s="1"/>
  <c r="I5" i="19"/>
  <c r="J5" i="19" s="1"/>
  <c r="I21" i="16"/>
  <c r="J21" i="16" s="1"/>
  <c r="J58" i="14"/>
  <c r="K58" i="14" s="1"/>
  <c r="I4" i="13"/>
  <c r="J4" i="13" s="1"/>
  <c r="G24" i="10"/>
  <c r="H24" i="10" s="1"/>
  <c r="G13" i="6"/>
  <c r="H13" i="6" s="1"/>
  <c r="K19" i="5"/>
  <c r="L19" i="5" s="1"/>
  <c r="H63" i="23"/>
  <c r="I63" i="23" s="1"/>
  <c r="H44" i="23"/>
  <c r="I44" i="23" s="1"/>
  <c r="H66" i="22"/>
  <c r="I66" i="22" s="1"/>
  <c r="I13" i="16"/>
  <c r="J13" i="16" s="1"/>
  <c r="I16" i="13"/>
  <c r="J16" i="13" s="1"/>
  <c r="I28" i="12"/>
  <c r="J28" i="12" s="1"/>
  <c r="J3" i="12"/>
  <c r="I30" i="11"/>
  <c r="J30" i="11" s="1"/>
  <c r="I17" i="8"/>
  <c r="H29" i="3"/>
  <c r="C30" i="25" l="1"/>
  <c r="D31" i="30"/>
  <c r="D33" i="30" s="1"/>
  <c r="D37" i="30" s="1"/>
  <c r="D40" i="30" s="1"/>
  <c r="D44" i="30" s="1"/>
  <c r="H20" i="30"/>
  <c r="I8" i="30"/>
  <c r="B31" i="30"/>
  <c r="J17" i="8"/>
  <c r="F8" i="30"/>
  <c r="E3" i="30"/>
  <c r="E31" i="30" s="1"/>
  <c r="E33" i="30" s="1"/>
  <c r="G3" i="30"/>
  <c r="H10" i="10"/>
  <c r="F11" i="30"/>
  <c r="J20" i="4"/>
  <c r="G90" i="24"/>
  <c r="I18" i="18"/>
  <c r="J18" i="18" s="1"/>
  <c r="I29" i="3"/>
  <c r="B33" i="30" l="1"/>
  <c r="G31" i="30"/>
  <c r="G33" i="30" s="1"/>
  <c r="J29" i="3"/>
  <c r="F3" i="30"/>
  <c r="F31" i="30" s="1"/>
  <c r="F33" i="30" s="1"/>
  <c r="J3" i="30"/>
  <c r="J31" i="30" s="1"/>
  <c r="I3" i="30"/>
  <c r="I31" i="30" s="1"/>
  <c r="H3" i="30"/>
  <c r="H31" i="30" s="1"/>
  <c r="G37" i="30" l="1"/>
  <c r="G40" i="30" s="1"/>
  <c r="G44" i="30" s="1"/>
  <c r="B37" i="30"/>
  <c r="B40" i="30" s="1"/>
  <c r="B44" i="30" s="1"/>
  <c r="G47" i="30" l="1"/>
  <c r="B47" i="30"/>
  <c r="E44" i="3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7922A7B-54BA-4FF3-8AEF-77B1210ED457}" keepAlive="1" name="Query - Table1" description="Connection to the 'Table1' query in the workbook." type="5" refreshedVersion="0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<sst xmlns="http://schemas.openxmlformats.org/spreadsheetml/2006/main" count="1271" uniqueCount="678">
  <si>
    <t>Proposed Budget Town of Bethlehem</t>
  </si>
  <si>
    <t xml:space="preserve"> </t>
  </si>
  <si>
    <t>Summary of Expenditures by Department</t>
  </si>
  <si>
    <t>General Fund Budget</t>
  </si>
  <si>
    <t>Difference of 2013 vs 2014 default
by 
department</t>
  </si>
  <si>
    <t>Difference between default and proposed</t>
  </si>
  <si>
    <t>Tax Impact</t>
  </si>
  <si>
    <t>01-4152</t>
  </si>
  <si>
    <t>AMBULANCE</t>
  </si>
  <si>
    <t>EMERGENCY MANAGEMENT</t>
  </si>
  <si>
    <t>LIBRARY</t>
  </si>
  <si>
    <t>CONSERVATION COMMISSION</t>
  </si>
  <si>
    <t>TAN</t>
  </si>
  <si>
    <t>Total Budgeted Expenses</t>
  </si>
  <si>
    <t xml:space="preserve">  </t>
  </si>
  <si>
    <t>Total Expenses</t>
  </si>
  <si>
    <t>(Total Revenues)</t>
  </si>
  <si>
    <t>Total to be Raised From Taxes for Budget</t>
  </si>
  <si>
    <t>Plus Veterans Credit applied to taxes</t>
  </si>
  <si>
    <t>Based on 2011</t>
  </si>
  <si>
    <t>Plus Overlay (RSA 76:6)</t>
  </si>
  <si>
    <t>2012 Estimate only</t>
  </si>
  <si>
    <t>Total Adj amt to be raised from taxes</t>
  </si>
  <si>
    <t xml:space="preserve">Total Valuation </t>
  </si>
  <si>
    <t>Based on 2011 MS-1</t>
  </si>
  <si>
    <t>Estimated Tax Rate for Budget only</t>
  </si>
  <si>
    <t>Warrant Articles - Petitioned</t>
  </si>
  <si>
    <t>Warrant Articles - Select Board</t>
  </si>
  <si>
    <t>Total</t>
  </si>
  <si>
    <t xml:space="preserve">EXECUTIVE </t>
  </si>
  <si>
    <t>2019 Unaudited 09/30/2018</t>
  </si>
  <si>
    <t>2020 Unaudited 09/30/2018</t>
  </si>
  <si>
    <t>Increase/Decrease</t>
  </si>
  <si>
    <t>% Change</t>
  </si>
  <si>
    <t>01-4130</t>
  </si>
  <si>
    <t>EXECUTIVE OFFICES</t>
  </si>
  <si>
    <t>10-118</t>
  </si>
  <si>
    <t>Clerical</t>
  </si>
  <si>
    <t>10-120</t>
  </si>
  <si>
    <t>Adm. Asst. Salary</t>
  </si>
  <si>
    <t>Longevity Bonus</t>
  </si>
  <si>
    <t>10-130</t>
  </si>
  <si>
    <t>Selectmen Salary</t>
  </si>
  <si>
    <t>10-132</t>
  </si>
  <si>
    <t>Auditors</t>
  </si>
  <si>
    <t>10-220</t>
  </si>
  <si>
    <t>Social Security</t>
  </si>
  <si>
    <t>10-230</t>
  </si>
  <si>
    <t>Retirement</t>
  </si>
  <si>
    <t>10-330</t>
  </si>
  <si>
    <t>Registry</t>
  </si>
  <si>
    <t>10-341</t>
  </si>
  <si>
    <t>Telephone</t>
  </si>
  <si>
    <t>10-439</t>
  </si>
  <si>
    <t>Hardware Support</t>
  </si>
  <si>
    <t>10-440</t>
  </si>
  <si>
    <t>Computer Expense</t>
  </si>
  <si>
    <t>10-442</t>
  </si>
  <si>
    <t>Professional Consulting</t>
  </si>
  <si>
    <t>10-443</t>
  </si>
  <si>
    <t>Professional Consulting Legal</t>
  </si>
  <si>
    <t>10-550</t>
  </si>
  <si>
    <t>Printing</t>
  </si>
  <si>
    <t>10-560</t>
  </si>
  <si>
    <t>Dues</t>
  </si>
  <si>
    <t>10-561</t>
  </si>
  <si>
    <t>NHMA Membership Dues</t>
  </si>
  <si>
    <t>10-562</t>
  </si>
  <si>
    <t>Public Notices</t>
  </si>
  <si>
    <t>10-620</t>
  </si>
  <si>
    <t>Office Supplies</t>
  </si>
  <si>
    <t>10-625</t>
  </si>
  <si>
    <t>Postage</t>
  </si>
  <si>
    <t>10-670</t>
  </si>
  <si>
    <t>Books &amp; Periodicals</t>
  </si>
  <si>
    <t>10-690</t>
  </si>
  <si>
    <t>Misc</t>
  </si>
  <si>
    <t>10-740</t>
  </si>
  <si>
    <t>Equipment Lease</t>
  </si>
  <si>
    <t>10-741</t>
  </si>
  <si>
    <t>Equip Repair &amp; Maint</t>
  </si>
  <si>
    <t>10-810</t>
  </si>
  <si>
    <t>Training &amp; Conferences</t>
  </si>
  <si>
    <t>10-815</t>
  </si>
  <si>
    <t>Office Furniture</t>
  </si>
  <si>
    <t>TOTAL</t>
  </si>
  <si>
    <t xml:space="preserve">Town Clerk </t>
  </si>
  <si>
    <t>01-4140</t>
  </si>
  <si>
    <t>ELECTION, REGISTRATION, VITALS</t>
  </si>
  <si>
    <t>Town Clerk Salary</t>
  </si>
  <si>
    <t>Deputy Town Clerk</t>
  </si>
  <si>
    <t>10-133</t>
  </si>
  <si>
    <t>Moderator</t>
  </si>
  <si>
    <t>10-134</t>
  </si>
  <si>
    <t xml:space="preserve">Supervisors of the Checklist  </t>
  </si>
  <si>
    <t>10-135</t>
  </si>
  <si>
    <t>Ballots Clerks</t>
  </si>
  <si>
    <t>Social Security/Medicare</t>
  </si>
  <si>
    <t>10-312</t>
  </si>
  <si>
    <t>Meals</t>
  </si>
  <si>
    <t>10-342</t>
  </si>
  <si>
    <t>Information Systems</t>
  </si>
  <si>
    <t>10-390</t>
  </si>
  <si>
    <t>Services/Supplies</t>
  </si>
  <si>
    <t>Dues &amp; Education</t>
  </si>
  <si>
    <t>10-626</t>
  </si>
  <si>
    <t>Copier Maint.</t>
  </si>
  <si>
    <t>10-635</t>
  </si>
  <si>
    <t>Mileage</t>
  </si>
  <si>
    <t>30-130</t>
  </si>
  <si>
    <t>Payments to Govt. Agencies</t>
  </si>
  <si>
    <t>30-136</t>
  </si>
  <si>
    <t>Advertsing</t>
  </si>
  <si>
    <t>TAX COLLECTOR</t>
  </si>
  <si>
    <t>Notes, Comments
and adjustments</t>
  </si>
  <si>
    <t>01-4150</t>
  </si>
  <si>
    <t>FINANCIAL -Tax Collecting</t>
  </si>
  <si>
    <t>Tax Collector's Salary</t>
  </si>
  <si>
    <t>10-122</t>
  </si>
  <si>
    <t>Deputy Tax Collector</t>
  </si>
  <si>
    <t>Treasurer Salary</t>
  </si>
  <si>
    <t>10-131</t>
  </si>
  <si>
    <t>Deputy Treasurer Salary</t>
  </si>
  <si>
    <t>Data Processing-Information Services</t>
  </si>
  <si>
    <t>Services</t>
  </si>
  <si>
    <t>10-391</t>
  </si>
  <si>
    <t>Treasurer Services</t>
  </si>
  <si>
    <t>10-610</t>
  </si>
  <si>
    <t>Supplies</t>
  </si>
  <si>
    <t>FINANCIAL ADMINISTRATION</t>
  </si>
  <si>
    <t xml:space="preserve">Assessing </t>
  </si>
  <si>
    <t>Comments, 
Changes &amp; 
Adjustments</t>
  </si>
  <si>
    <t>REAL PROPERTY APPRAISAL</t>
  </si>
  <si>
    <t>Update maps</t>
  </si>
  <si>
    <t>GIS Online Hosting</t>
  </si>
  <si>
    <t>Software maintenance</t>
  </si>
  <si>
    <t>10-460</t>
  </si>
  <si>
    <t>Equipment Software Purchases</t>
  </si>
  <si>
    <t>Supplies-Services</t>
  </si>
  <si>
    <t>Education &amp; Mileage</t>
  </si>
  <si>
    <t>20-390</t>
  </si>
  <si>
    <t>Revaluation</t>
  </si>
  <si>
    <t>LEGAL</t>
  </si>
  <si>
    <t>01-4153</t>
  </si>
  <si>
    <t>10-320</t>
  </si>
  <si>
    <t>LEGAL EXPENSES</t>
  </si>
  <si>
    <t>20-320</t>
  </si>
  <si>
    <t>Legal expense Landfill</t>
  </si>
  <si>
    <t>21-320</t>
  </si>
  <si>
    <t>ASSESSMENT RSA 76:16</t>
  </si>
  <si>
    <t>27-320</t>
  </si>
  <si>
    <t>ZONING/CODE ENFORCEMENT</t>
  </si>
  <si>
    <t>NORTHERN PASS</t>
  </si>
  <si>
    <t>PLANNING AND ZONING</t>
  </si>
  <si>
    <t>01-4191</t>
  </si>
  <si>
    <t>Secretary's Salary</t>
  </si>
  <si>
    <t>10-121</t>
  </si>
  <si>
    <t>Consulting Services</t>
  </si>
  <si>
    <t>10-210</t>
  </si>
  <si>
    <t>Health Insurance</t>
  </si>
  <si>
    <t>10-211</t>
  </si>
  <si>
    <t>Dental Insurance</t>
  </si>
  <si>
    <t>Legal Expense</t>
  </si>
  <si>
    <t>10-340</t>
  </si>
  <si>
    <t>Advertising</t>
  </si>
  <si>
    <t>10-700</t>
  </si>
  <si>
    <t>Master plan</t>
  </si>
  <si>
    <t>GGB</t>
  </si>
  <si>
    <t>Comments, Changes
&amp; Adjustments</t>
  </si>
  <si>
    <t>01-4194</t>
  </si>
  <si>
    <t>GENERAL GOVERNMENT BUILDINGS</t>
  </si>
  <si>
    <t>Cemetery Salary</t>
  </si>
  <si>
    <t>GGB Salaries</t>
  </si>
  <si>
    <t>10-240</t>
  </si>
  <si>
    <t>Cemetery Maintenance</t>
  </si>
  <si>
    <t>Cemetery Equipment Purchase</t>
  </si>
  <si>
    <t>Cemetery Software</t>
  </si>
  <si>
    <t>10-363</t>
  </si>
  <si>
    <t>Trash Removal</t>
  </si>
  <si>
    <t>Cemetery Survey</t>
  </si>
  <si>
    <t>10-370</t>
  </si>
  <si>
    <t>Out of town district hydrants</t>
  </si>
  <si>
    <t>10-410</t>
  </si>
  <si>
    <t>Electricity</t>
  </si>
  <si>
    <t>10-411</t>
  </si>
  <si>
    <t>Fuel</t>
  </si>
  <si>
    <t>10-430</t>
  </si>
  <si>
    <t>Building Maintenace</t>
  </si>
  <si>
    <t>Cleaning Services</t>
  </si>
  <si>
    <t>10-660</t>
  </si>
  <si>
    <t>Equipment Repair</t>
  </si>
  <si>
    <t>Vehicle Mileage</t>
  </si>
  <si>
    <t>Parking Lot</t>
  </si>
  <si>
    <t>INSURANCE</t>
  </si>
  <si>
    <t>01-4196</t>
  </si>
  <si>
    <t>TOWN INSURANCE</t>
  </si>
  <si>
    <t>09-000</t>
  </si>
  <si>
    <t>Property-Liability</t>
  </si>
  <si>
    <t xml:space="preserve">Workers' Comp </t>
  </si>
  <si>
    <t>Unemployment</t>
  </si>
  <si>
    <t>VISITOR CENTER</t>
  </si>
  <si>
    <t>01-4197</t>
  </si>
  <si>
    <t>Visitor's Center Salary</t>
  </si>
  <si>
    <t>Visitors' Center SS/MC</t>
  </si>
  <si>
    <t>Visitors' Center Services</t>
  </si>
  <si>
    <t>Exterior Painting</t>
  </si>
  <si>
    <t>ADVERTISING/REG ASSOCIATION</t>
  </si>
  <si>
    <t>WOOD ASSESSOR</t>
  </si>
  <si>
    <t>01-4199</t>
  </si>
  <si>
    <t>OTHER GENERAL GOVERNMENT</t>
  </si>
  <si>
    <t>Wood Assessor Salary</t>
  </si>
  <si>
    <t>Wood Assessor Mileage</t>
  </si>
  <si>
    <t>POLICE</t>
  </si>
  <si>
    <t>01-4210</t>
  </si>
  <si>
    <t>POLICE DEPARTMENT</t>
  </si>
  <si>
    <t>10-110</t>
  </si>
  <si>
    <t>Police Chief Salary</t>
  </si>
  <si>
    <t>Holiday</t>
  </si>
  <si>
    <t>Officer Salary</t>
  </si>
  <si>
    <t>Special Detail</t>
  </si>
  <si>
    <t>Prosecutor</t>
  </si>
  <si>
    <t>Telephone &amp; Communications</t>
  </si>
  <si>
    <t>Services and Supplies</t>
  </si>
  <si>
    <t>10-395</t>
  </si>
  <si>
    <t>Animal Control</t>
  </si>
  <si>
    <t>10-624</t>
  </si>
  <si>
    <t>Ammo/Range</t>
  </si>
  <si>
    <t>Fuel/Gas</t>
  </si>
  <si>
    <t xml:space="preserve">Cruiser </t>
  </si>
  <si>
    <t>10-661</t>
  </si>
  <si>
    <t>Cruiser 1 (2018 F150)</t>
  </si>
  <si>
    <t>10-662</t>
  </si>
  <si>
    <t>Cruiser 2 (2015 Explorer)</t>
  </si>
  <si>
    <t>10-663</t>
  </si>
  <si>
    <t>Cruiser 3 (2018 Explorer)</t>
  </si>
  <si>
    <t>10-664</t>
  </si>
  <si>
    <t>Cruiser 4 (2019 Explorer)</t>
  </si>
  <si>
    <t>Tech Support/Computer Equipment</t>
  </si>
  <si>
    <t>10-675</t>
  </si>
  <si>
    <t>Printer/Copier Lease</t>
  </si>
  <si>
    <t>10-745</t>
  </si>
  <si>
    <t>Training</t>
  </si>
  <si>
    <t>10-800</t>
  </si>
  <si>
    <t>Uniforms</t>
  </si>
  <si>
    <t>FIRE DEPARTMENT</t>
  </si>
  <si>
    <t>Comments, Changes &amp;
Adjustments</t>
  </si>
  <si>
    <t>01-4220</t>
  </si>
  <si>
    <t>Fire Chief Salary</t>
  </si>
  <si>
    <t>Longevity</t>
  </si>
  <si>
    <t>Firemen</t>
  </si>
  <si>
    <t>Assistant Fire Chief</t>
  </si>
  <si>
    <t>Training Expense</t>
  </si>
  <si>
    <t>10-380</t>
  </si>
  <si>
    <t>FD Office Supplies</t>
  </si>
  <si>
    <t>Station Maintenance</t>
  </si>
  <si>
    <t>Dues &amp; Memberships</t>
  </si>
  <si>
    <t>Equipment Vehicle Repair</t>
  </si>
  <si>
    <t>Fire Chief's Vehicle</t>
  </si>
  <si>
    <t>1948 Buffalo Fire Truck</t>
  </si>
  <si>
    <t>1977 Ford Ladder Truck</t>
  </si>
  <si>
    <t>1998 Freightliner Tanker</t>
  </si>
  <si>
    <t>10-665</t>
  </si>
  <si>
    <t>HMAD Utility Trailer</t>
  </si>
  <si>
    <t>10-666</t>
  </si>
  <si>
    <t>2000 FL80 Freightliner</t>
  </si>
  <si>
    <t>10-667</t>
  </si>
  <si>
    <t>2004 Freightliner E-One</t>
  </si>
  <si>
    <t>Reports &amp; Code</t>
  </si>
  <si>
    <t>10-680</t>
  </si>
  <si>
    <t>Equipment Purchase</t>
  </si>
  <si>
    <t>Communication Maintenance</t>
  </si>
  <si>
    <t>DISPATCH</t>
  </si>
  <si>
    <t>Comments, 
change &amp;
adjustment</t>
  </si>
  <si>
    <t xml:space="preserve"> 01-4299</t>
  </si>
  <si>
    <t>GRAFTON COUNTY</t>
  </si>
  <si>
    <t>BUILDING</t>
  </si>
  <si>
    <t>01-4240</t>
  </si>
  <si>
    <t>BUILDING INSPECTION</t>
  </si>
  <si>
    <t>BI SALARY</t>
  </si>
  <si>
    <t>Building SS/MC</t>
  </si>
  <si>
    <t>cell phone</t>
  </si>
  <si>
    <t>dues</t>
  </si>
  <si>
    <t>postage</t>
  </si>
  <si>
    <t>mileage</t>
  </si>
  <si>
    <t>training</t>
  </si>
  <si>
    <t xml:space="preserve">HIGHWAY </t>
  </si>
  <si>
    <t>Comments, Changes
&amp; Suggestions</t>
  </si>
  <si>
    <t>3 yr average</t>
  </si>
  <si>
    <t>01-4311</t>
  </si>
  <si>
    <t>HIGHWAY DEPARTMENT</t>
  </si>
  <si>
    <t>Road Agent Salary</t>
  </si>
  <si>
    <t>Salary</t>
  </si>
  <si>
    <t>10-311</t>
  </si>
  <si>
    <t>Gravel</t>
  </si>
  <si>
    <t>Salt</t>
  </si>
  <si>
    <t>10-313</t>
  </si>
  <si>
    <t xml:space="preserve">Sand </t>
  </si>
  <si>
    <t>10-314</t>
  </si>
  <si>
    <t>Stone</t>
  </si>
  <si>
    <t>Tree Services</t>
  </si>
  <si>
    <t>Lights</t>
  </si>
  <si>
    <t>Heating Oil</t>
  </si>
  <si>
    <t>10-420</t>
  </si>
  <si>
    <t>DOT Testing</t>
  </si>
  <si>
    <t>10-423</t>
  </si>
  <si>
    <t>Culverts</t>
  </si>
  <si>
    <t>10-429</t>
  </si>
  <si>
    <t>Hyster Roller</t>
  </si>
  <si>
    <t>98 CAT Loader</t>
  </si>
  <si>
    <t>10-432</t>
  </si>
  <si>
    <t>85 CASE Mower</t>
  </si>
  <si>
    <t>10-434</t>
  </si>
  <si>
    <t>01 FREIGHTLINER #3</t>
  </si>
  <si>
    <t>96 FORD L-8000 #2</t>
  </si>
  <si>
    <t>10-444</t>
  </si>
  <si>
    <t>70 CAT Grader</t>
  </si>
  <si>
    <t>10-445</t>
  </si>
  <si>
    <t>Sprayer/Painter</t>
  </si>
  <si>
    <t>10-446</t>
  </si>
  <si>
    <t>Wood Chipper</t>
  </si>
  <si>
    <t>10-448</t>
  </si>
  <si>
    <t>07 FREIGHTLIER #7</t>
  </si>
  <si>
    <t>10-449</t>
  </si>
  <si>
    <t>09 STERLING Dump #6</t>
  </si>
  <si>
    <t>10-450</t>
  </si>
  <si>
    <t>10-451</t>
  </si>
  <si>
    <t>98 FORD RANGER #11</t>
  </si>
  <si>
    <t>10-452</t>
  </si>
  <si>
    <t>2010 INTERNATIONAL #12</t>
  </si>
  <si>
    <t>SANDER PURCHASE</t>
  </si>
  <si>
    <t>10-453</t>
  </si>
  <si>
    <t>2014 freightliner #14</t>
  </si>
  <si>
    <t>10-454</t>
  </si>
  <si>
    <t>2006 FORD F-150</t>
  </si>
  <si>
    <t>10-461</t>
  </si>
  <si>
    <t>10-462</t>
  </si>
  <si>
    <t>SNOW REMOVAL</t>
  </si>
  <si>
    <t>10-463</t>
  </si>
  <si>
    <t>86 STREET SWEEPER</t>
  </si>
  <si>
    <t>DUES</t>
  </si>
  <si>
    <t>10-611</t>
  </si>
  <si>
    <t>Handtools</t>
  </si>
  <si>
    <t>10-612</t>
  </si>
  <si>
    <t>Equipment Rental</t>
  </si>
  <si>
    <t>Fuel &amp; Lubricants</t>
  </si>
  <si>
    <t>10-636</t>
  </si>
  <si>
    <t>Grease &amp; Oil</t>
  </si>
  <si>
    <t>Uniforms/Boots</t>
  </si>
  <si>
    <t>40-390</t>
  </si>
  <si>
    <t>Asphalt</t>
  </si>
  <si>
    <t>50-390</t>
  </si>
  <si>
    <t>OTHER CONSTRUCTION MATERIALS</t>
  </si>
  <si>
    <t>40-391</t>
  </si>
  <si>
    <t>Backhoe</t>
  </si>
  <si>
    <t>2016 Dodge 5500</t>
  </si>
  <si>
    <t>2018 Freightliner Dump Truck</t>
  </si>
  <si>
    <t>2017 John Deere Mower</t>
  </si>
  <si>
    <t>2019 Dodge Pick-up</t>
  </si>
  <si>
    <t>STREET LIGHTS</t>
  </si>
  <si>
    <t>01-4316</t>
  </si>
  <si>
    <t>STREET LIGHTING</t>
  </si>
  <si>
    <t xml:space="preserve"> 01-4323</t>
  </si>
  <si>
    <t>Attendants</t>
  </si>
  <si>
    <t>Assistant Chief</t>
  </si>
  <si>
    <t>Radio/Communications</t>
  </si>
  <si>
    <t>10-350</t>
  </si>
  <si>
    <t>Maintenance</t>
  </si>
  <si>
    <t>Services &amp; Supplies</t>
  </si>
  <si>
    <t>Billing services</t>
  </si>
  <si>
    <t xml:space="preserve"> 10-680</t>
  </si>
  <si>
    <t>EMERGENCY MGT</t>
  </si>
  <si>
    <t xml:space="preserve"> 01-4290</t>
  </si>
  <si>
    <t>Emergency Management</t>
  </si>
  <si>
    <t>Forest Fire</t>
  </si>
  <si>
    <t>WELFARE</t>
  </si>
  <si>
    <t>01-4441</t>
  </si>
  <si>
    <t>10-355</t>
  </si>
  <si>
    <t>Rent</t>
  </si>
  <si>
    <t>10-360</t>
  </si>
  <si>
    <t>Misc. Assistance</t>
  </si>
  <si>
    <t>10-412</t>
  </si>
  <si>
    <t>FOOD PANTRY</t>
  </si>
  <si>
    <t>RECREATION</t>
  </si>
  <si>
    <t xml:space="preserve"> 01-4520</t>
  </si>
  <si>
    <t>PARKS &amp; RECREATION GF (01)</t>
  </si>
  <si>
    <t>Rec Salaries</t>
  </si>
  <si>
    <t>Rec Director Salary</t>
  </si>
  <si>
    <t>80-120</t>
  </si>
  <si>
    <t>POOl Salaries</t>
  </si>
  <si>
    <t>80-220</t>
  </si>
  <si>
    <t>POOl  SS/MC</t>
  </si>
  <si>
    <t>80-390</t>
  </si>
  <si>
    <t>POOL Chemicals/Oversight</t>
  </si>
  <si>
    <t>80-410</t>
  </si>
  <si>
    <t>POOL Electricity</t>
  </si>
  <si>
    <t>80-430</t>
  </si>
  <si>
    <t>POOL Maintenance</t>
  </si>
  <si>
    <t>80-610</t>
  </si>
  <si>
    <t>POOL Supplies</t>
  </si>
  <si>
    <t>80-615</t>
  </si>
  <si>
    <t>Concessions</t>
  </si>
  <si>
    <t>80-810</t>
  </si>
  <si>
    <t>POOL Training</t>
  </si>
  <si>
    <t>80-815</t>
  </si>
  <si>
    <t>Programming</t>
  </si>
  <si>
    <t>80-820</t>
  </si>
  <si>
    <t>Marketing</t>
  </si>
  <si>
    <t>PARKS &amp; RECREATION (01)</t>
  </si>
  <si>
    <t>Comments,
Changes &amp;
Adjustments</t>
  </si>
  <si>
    <t>01-4550-10-390</t>
  </si>
  <si>
    <t>LIBRARY EXPENSES</t>
  </si>
  <si>
    <t>Library Services</t>
  </si>
  <si>
    <t>10-480</t>
  </si>
  <si>
    <t>WM Insurance</t>
  </si>
  <si>
    <t xml:space="preserve"> 01-4589</t>
  </si>
  <si>
    <t>Culture &amp; Recreation</t>
  </si>
  <si>
    <t>Gazebo Entertainment</t>
  </si>
  <si>
    <t>CULTURE &amp; RECREATION</t>
  </si>
  <si>
    <t xml:space="preserve"> 01-4611</t>
  </si>
  <si>
    <t>OC Services</t>
  </si>
  <si>
    <t>DEBT SERVICE</t>
  </si>
  <si>
    <t xml:space="preserve"> 01-4790</t>
  </si>
  <si>
    <t>Costs For Town Bldg Construction</t>
  </si>
  <si>
    <t>10-808</t>
  </si>
  <si>
    <t>Ambulance</t>
  </si>
  <si>
    <t>10-805</t>
  </si>
  <si>
    <t>Land Purchase (Cemetery)</t>
  </si>
  <si>
    <t>10-806</t>
  </si>
  <si>
    <t>Highway Garage Remediation</t>
  </si>
  <si>
    <t>10-807</t>
  </si>
  <si>
    <t>CAT Backhoe</t>
  </si>
  <si>
    <t>2018 Default</t>
  </si>
  <si>
    <t xml:space="preserve"> 01-4723</t>
  </si>
  <si>
    <t>Tax Anticipation Notes - INT</t>
  </si>
  <si>
    <t>Adjustments,
Changes
&amp; Comments</t>
  </si>
  <si>
    <t>2016 Proposed</t>
  </si>
  <si>
    <t>10</t>
  </si>
  <si>
    <t>Parks &amp; Rec. Special Revenue Fund</t>
  </si>
  <si>
    <t>Revenues</t>
  </si>
  <si>
    <t>10-3401.60-392</t>
  </si>
  <si>
    <t>REC Field Trips</t>
  </si>
  <si>
    <t>10-3401.69-000</t>
  </si>
  <si>
    <t>After School Program</t>
  </si>
  <si>
    <t>10-3401.70-000</t>
  </si>
  <si>
    <t>Weekly Campers</t>
  </si>
  <si>
    <t>10-3401.71-000</t>
  </si>
  <si>
    <t>Special</t>
  </si>
  <si>
    <t>10-3401.75-001</t>
  </si>
  <si>
    <t>Snack Program</t>
  </si>
  <si>
    <t>10-3401.80-001</t>
  </si>
  <si>
    <t>Sports Program</t>
  </si>
  <si>
    <t>10-3401.85-001</t>
  </si>
  <si>
    <t>Summer</t>
  </si>
  <si>
    <t>10-3401.90-000</t>
  </si>
  <si>
    <t>Field Trips</t>
  </si>
  <si>
    <t>10-3405.10-000</t>
  </si>
  <si>
    <t>REC Interest on Account</t>
  </si>
  <si>
    <t>TOTAL (REVENUES)</t>
  </si>
  <si>
    <t>SUBTOTAL OF EXPENDITURES</t>
  </si>
  <si>
    <t>TOTAL APPROPRIATION ON TAX RATE</t>
  </si>
  <si>
    <t xml:space="preserve">increase in </t>
  </si>
  <si>
    <t>Summer Head Counselor</t>
  </si>
  <si>
    <t>SS/Med.</t>
  </si>
  <si>
    <t>PR Telephone</t>
  </si>
  <si>
    <t>PR Electricity</t>
  </si>
  <si>
    <t>PR fuel</t>
  </si>
  <si>
    <t>PR Staff training/conferences</t>
  </si>
  <si>
    <t>30-140</t>
  </si>
  <si>
    <t>PR Snack Program</t>
  </si>
  <si>
    <t>30-391</t>
  </si>
  <si>
    <t>PR Services &amp; Supplies</t>
  </si>
  <si>
    <t>50-391</t>
  </si>
  <si>
    <t>Rec Postage</t>
  </si>
  <si>
    <t>60-392</t>
  </si>
  <si>
    <t>Rec Field Trips</t>
  </si>
  <si>
    <t>85-000</t>
  </si>
  <si>
    <t>Summer Program</t>
  </si>
  <si>
    <t>95-000</t>
  </si>
  <si>
    <t>REC REVOLVING - REVENUES</t>
  </si>
  <si>
    <t>Increase/ Decrease</t>
  </si>
  <si>
    <t>Parks &amp; Rec. Revolving Fund</t>
  </si>
  <si>
    <t>REVENUES</t>
  </si>
  <si>
    <t>Processing Fees</t>
  </si>
  <si>
    <t>REC REVOLVING - EXPENSES</t>
  </si>
  <si>
    <t>Summer Head Counselor Salary</t>
  </si>
  <si>
    <t>REC SS/MED</t>
  </si>
  <si>
    <t>Recreation Properties</t>
  </si>
  <si>
    <t xml:space="preserve">     </t>
  </si>
  <si>
    <t>Other Tax Revenues</t>
  </si>
  <si>
    <t>Land Use Change Taxes</t>
  </si>
  <si>
    <t>Yield Tax</t>
  </si>
  <si>
    <t>Excavation Tax</t>
  </si>
  <si>
    <t>PILOT</t>
  </si>
  <si>
    <t>Other Taxes</t>
  </si>
  <si>
    <t>Interest on Taxes</t>
  </si>
  <si>
    <t>Costs</t>
  </si>
  <si>
    <t>TAX Miscellaneous Revenues</t>
  </si>
  <si>
    <t>Total Other Taxes</t>
  </si>
  <si>
    <t>Town Clerk Revenues</t>
  </si>
  <si>
    <t>Business Licenses</t>
  </si>
  <si>
    <t>UCC Filings &amp; Certificates</t>
  </si>
  <si>
    <t>Motor Vehcile Permits</t>
  </si>
  <si>
    <t>Boat Registrations</t>
  </si>
  <si>
    <t>Dog Licenses</t>
  </si>
  <si>
    <t>Dog Fines</t>
  </si>
  <si>
    <t>Marriage Licenses</t>
  </si>
  <si>
    <t>Vital Record Certificates</t>
  </si>
  <si>
    <t>Cart Fee</t>
  </si>
  <si>
    <t>Town Clerk Miscellaneous</t>
  </si>
  <si>
    <t>Total Town Clerk</t>
  </si>
  <si>
    <t>Building Permits</t>
  </si>
  <si>
    <t>Grant Revenues</t>
  </si>
  <si>
    <t>Rooms &amp; Meals Revenues</t>
  </si>
  <si>
    <t>Highway Block Grant</t>
  </si>
  <si>
    <t>Municipal Aid</t>
  </si>
  <si>
    <t>Railroad</t>
  </si>
  <si>
    <t>State &amp; Federal Forest PILOT</t>
  </si>
  <si>
    <t>Total Grant</t>
  </si>
  <si>
    <t>Intergovernmental Revenues</t>
  </si>
  <si>
    <t>Village District</t>
  </si>
  <si>
    <t>Prospect St Bridge Grant</t>
  </si>
  <si>
    <t>Total Intergovernmental Revenues</t>
  </si>
  <si>
    <t>Income from departments</t>
  </si>
  <si>
    <t>Income from Copy Machine</t>
  </si>
  <si>
    <t>Notary Fee</t>
  </si>
  <si>
    <t>Income from List &amp; Maps</t>
  </si>
  <si>
    <t>Current Use Applications</t>
  </si>
  <si>
    <t>Police Special Detail</t>
  </si>
  <si>
    <t>Overtime grants</t>
  </si>
  <si>
    <t>Police grants</t>
  </si>
  <si>
    <t>Highway Department</t>
  </si>
  <si>
    <t>Pistol Permits</t>
  </si>
  <si>
    <t>Police Reports</t>
  </si>
  <si>
    <t>Court Fines</t>
  </si>
  <si>
    <t>Court Fees</t>
  </si>
  <si>
    <t>Fire Department</t>
  </si>
  <si>
    <t>Forest Fire Reimbursement</t>
  </si>
  <si>
    <t>pool</t>
  </si>
  <si>
    <t>Planning Board Fees</t>
  </si>
  <si>
    <t>season passes</t>
  </si>
  <si>
    <t>Zoning Board Fees</t>
  </si>
  <si>
    <t>day passes</t>
  </si>
  <si>
    <t>New</t>
  </si>
  <si>
    <t>Ambulance Income</t>
  </si>
  <si>
    <t>concessions</t>
  </si>
  <si>
    <t>Rec-Other</t>
  </si>
  <si>
    <t>swim lessons</t>
  </si>
  <si>
    <t>Rec After School Program</t>
  </si>
  <si>
    <t>swim team</t>
  </si>
  <si>
    <t>Rec Weekly Campers</t>
  </si>
  <si>
    <t>teen programs</t>
  </si>
  <si>
    <t>Cemetery Fees</t>
  </si>
  <si>
    <t>pool parties</t>
  </si>
  <si>
    <t>Pool Revenue</t>
  </si>
  <si>
    <t>Miscellaneous from departments</t>
  </si>
  <si>
    <t>Total Income from Depts.</t>
  </si>
  <si>
    <t>Sale of Municipal Property</t>
  </si>
  <si>
    <t>Interest on Investments</t>
  </si>
  <si>
    <t>Interest on Checking</t>
  </si>
  <si>
    <t>Service Bank Charges</t>
  </si>
  <si>
    <t>Bounced Checks</t>
  </si>
  <si>
    <t>Bank Errors/Corrections</t>
  </si>
  <si>
    <t>Total Interest on Investments</t>
  </si>
  <si>
    <t>Other Miscellaneous Revenues</t>
  </si>
  <si>
    <t>Insurance Div &amp; Reimbursements</t>
  </si>
  <si>
    <t>Reimbursement Med. Insurance</t>
  </si>
  <si>
    <t>Contributions &amp; Donations</t>
  </si>
  <si>
    <t>Playground Donations</t>
  </si>
  <si>
    <t>Visitor Center</t>
  </si>
  <si>
    <t>Grant - LED lights</t>
  </si>
  <si>
    <t>Reimbursement Welfare</t>
  </si>
  <si>
    <t>NCES Host fees</t>
  </si>
  <si>
    <t>Total Other Misc. Revenues</t>
  </si>
  <si>
    <t>Trust Funds/Surplus</t>
  </si>
  <si>
    <t>Voted from Surplus</t>
  </si>
  <si>
    <t>Transfer from Trust Funds</t>
  </si>
  <si>
    <t>Bond/Loan Proceeds</t>
  </si>
  <si>
    <t>Loan/Bond Proceeds</t>
  </si>
  <si>
    <t>Other Revenues</t>
  </si>
  <si>
    <t>Total General Fund Revenues</t>
  </si>
  <si>
    <t>This is what is used to offset taxes</t>
  </si>
  <si>
    <t>Special Revenue Funds</t>
  </si>
  <si>
    <t>Country Club</t>
  </si>
  <si>
    <t xml:space="preserve">Recreation Program </t>
  </si>
  <si>
    <t>Total Revenues w/Special revenues</t>
  </si>
  <si>
    <t>Capital Reserve</t>
  </si>
  <si>
    <t>Highway Equip</t>
  </si>
  <si>
    <t>Police Cruiser</t>
  </si>
  <si>
    <t>Police Equipment</t>
  </si>
  <si>
    <t>Fire Emerg. Safety Equip</t>
  </si>
  <si>
    <t>Fire Truck</t>
  </si>
  <si>
    <t>Assessing</t>
  </si>
  <si>
    <t>Library Capital Reserve Fund</t>
  </si>
  <si>
    <t>Concerts</t>
  </si>
  <si>
    <t>Petitioned</t>
  </si>
  <si>
    <t>Grafton County Senior Citizens</t>
  </si>
  <si>
    <t>Ammonoosuc</t>
  </si>
  <si>
    <t>Boys &amp; Girls Club</t>
  </si>
  <si>
    <t>North Country Home Health &amp; Hospice</t>
  </si>
  <si>
    <t>Valuation</t>
  </si>
  <si>
    <t>HIGHWAY REVOLVING - REVENUES</t>
  </si>
  <si>
    <t>Highway Revolving Fund</t>
  </si>
  <si>
    <t>HIGHWAY REVOLVING - EXPENSES</t>
  </si>
  <si>
    <t>EXPENSES</t>
  </si>
  <si>
    <t>Parks &amp; Rec.  Fund</t>
  </si>
  <si>
    <t>2015F-350 Ford</t>
  </si>
  <si>
    <t>2020 Freightliner Dump Truck</t>
  </si>
  <si>
    <t>2021 Cat Loader</t>
  </si>
  <si>
    <t>Overseer of Welfare</t>
  </si>
  <si>
    <t>SS/MC</t>
  </si>
  <si>
    <t>10-3401.40-000</t>
  </si>
  <si>
    <t>Tri-County Cap - All</t>
  </si>
  <si>
    <t>Computer</t>
  </si>
  <si>
    <t>Solid Waste</t>
  </si>
  <si>
    <t xml:space="preserve">Rec Maintenance </t>
  </si>
  <si>
    <t>10-441</t>
  </si>
  <si>
    <t>Software Support</t>
  </si>
  <si>
    <t>10-123</t>
  </si>
  <si>
    <t>Overtime Patrol Grant</t>
  </si>
  <si>
    <t>10-190</t>
  </si>
  <si>
    <t>10-356</t>
  </si>
  <si>
    <t>Emergency Shelter</t>
  </si>
  <si>
    <t>Adult Programs</t>
  </si>
  <si>
    <t>HEALTH</t>
  </si>
  <si>
    <t>Health Officer</t>
  </si>
  <si>
    <t>Cell Phone</t>
  </si>
  <si>
    <t>01-4411</t>
  </si>
  <si>
    <t>CEMETERIES</t>
  </si>
  <si>
    <t>Town Building Maintenance</t>
  </si>
  <si>
    <t>2022 Budget</t>
  </si>
  <si>
    <t>2023 Default</t>
  </si>
  <si>
    <t>2023 Proposed</t>
  </si>
  <si>
    <t>Difference between proposed and 2022</t>
  </si>
  <si>
    <t xml:space="preserve">2022 Unaudited </t>
  </si>
  <si>
    <t>2022  Budget</t>
  </si>
  <si>
    <t>2023 proposed</t>
  </si>
  <si>
    <t>2022 Unaudited</t>
  </si>
  <si>
    <t>2023 Warrant Articles</t>
  </si>
  <si>
    <t>00-210</t>
  </si>
  <si>
    <t>00-211</t>
  </si>
  <si>
    <t>10-000</t>
  </si>
  <si>
    <t>11-000</t>
  </si>
  <si>
    <t>12-000</t>
  </si>
  <si>
    <t>Insurance Claim Liability</t>
  </si>
  <si>
    <t>10-191</t>
  </si>
  <si>
    <t>40-392</t>
  </si>
  <si>
    <t>40-393</t>
  </si>
  <si>
    <t>40-394</t>
  </si>
  <si>
    <t>40-395</t>
  </si>
  <si>
    <t>40-396</t>
  </si>
  <si>
    <t>40-397</t>
  </si>
  <si>
    <t>40-398</t>
  </si>
  <si>
    <t>30-392</t>
  </si>
  <si>
    <t>EXECUTIVE</t>
  </si>
  <si>
    <t>TOWN CLERK</t>
  </si>
  <si>
    <t>FINANCE - TAX COLLECTING</t>
  </si>
  <si>
    <t>ASSESSING</t>
  </si>
  <si>
    <t>PLANNING ZONING</t>
  </si>
  <si>
    <t>GENEREAL GOV'T BUILDINGS</t>
  </si>
  <si>
    <t>HEALTH AGENCIES</t>
  </si>
  <si>
    <t>HEALTH OFFICER</t>
  </si>
  <si>
    <t>CULTURE AND RECREATION</t>
  </si>
  <si>
    <t>PARKS AND RECREATION</t>
  </si>
  <si>
    <t>STD, LTD, and Life Insurance</t>
  </si>
  <si>
    <t>SS/Medicare</t>
  </si>
  <si>
    <t>.</t>
  </si>
  <si>
    <t xml:space="preserve">Cell Phone </t>
  </si>
  <si>
    <t>40-399</t>
  </si>
  <si>
    <t xml:space="preserve">2022 Freighliner Dump Truck </t>
  </si>
  <si>
    <t xml:space="preserve">Telephone </t>
  </si>
  <si>
    <t>10-3401.68-000</t>
  </si>
  <si>
    <t xml:space="preserve">retirement </t>
  </si>
  <si>
    <t xml:space="preserve">Admin Support </t>
  </si>
  <si>
    <t>911 Markers</t>
  </si>
  <si>
    <t xml:space="preserve">Police Bike </t>
  </si>
  <si>
    <t xml:space="preserve">Proposed Pool </t>
  </si>
  <si>
    <t xml:space="preserve">Seocnd Chance Animal Rescue </t>
  </si>
  <si>
    <t>Total Warrants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</si>
</sst>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mmmm\ d\,\ yyyy"/>
    <numFmt numFmtId="167" formatCode="_(&quot;$&quot;* #,##0_);_(&quot;$&quot;* \(#,##0\);_(&quot;$&quot;* &quot;-&quot;??_);_(@_)"/>
    <numFmt numFmtId="168" formatCode="&quot;$&quot;#,##0.00"/>
    <numFmt numFmtId="169" formatCode="m/d/yy"/>
    <numFmt numFmtId="170" formatCode="00000"/>
    <numFmt numFmtId="171" formatCode="mmm\ yy"/>
    <numFmt numFmtId="172" formatCode="#,##0\ _$;[Red]\-#,##0\ _$"/>
    <numFmt numFmtId="173" formatCode="&quot;$&quot;#,##0"/>
    <numFmt numFmtId="174" formatCode="0.0%"/>
  </numFmts>
  <fonts count="49" x14ac:knownFonts="1">
    <font>
      <sz val="10"/>
      <name val="Arial"/>
    </font>
    <font>
      <b/>
      <sz val="16"/>
      <name val="Arial"/>
      <family val="2"/>
    </font>
    <font>
      <b/>
      <u/>
      <sz val="24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20"/>
      <color indexed="8"/>
      <name val="MS Sans Serif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6"/>
      <name val="Arial"/>
      <family val="2"/>
    </font>
    <font>
      <b/>
      <sz val="18"/>
      <color indexed="8"/>
      <name val="Arial"/>
      <family val="2"/>
    </font>
    <font>
      <sz val="8"/>
      <name val="Arial"/>
      <family val="2"/>
    </font>
    <font>
      <b/>
      <sz val="16"/>
      <color indexed="8"/>
      <name val="MS Sans Serif"/>
    </font>
    <font>
      <sz val="18"/>
      <color indexed="8"/>
      <name val="Arial"/>
      <family val="2"/>
    </font>
    <font>
      <b/>
      <sz val="16"/>
      <color rgb="FF000000"/>
      <name val="Arial"/>
      <family val="2"/>
    </font>
    <font>
      <b/>
      <sz val="10"/>
      <color indexed="9"/>
      <name val="Arial"/>
      <family val="2"/>
    </font>
    <font>
      <b/>
      <sz val="18"/>
      <color indexed="8"/>
      <name val="MS Sans Serif"/>
    </font>
    <font>
      <i/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i/>
      <sz val="8"/>
      <color indexed="8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b/>
      <i/>
      <sz val="12"/>
      <color indexed="8"/>
      <name val="Arial"/>
      <family val="2"/>
    </font>
    <font>
      <b/>
      <sz val="20"/>
      <name val="Arial"/>
      <family val="2"/>
    </font>
    <font>
      <b/>
      <i/>
      <sz val="8"/>
      <color indexed="8"/>
      <name val="Arial"/>
      <family val="2"/>
    </font>
    <font>
      <b/>
      <i/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" fillId="0" borderId="0"/>
    <xf numFmtId="0" fontId="47" fillId="0" borderId="0"/>
    <xf numFmtId="44" fontId="48" fillId="0" borderId="0" applyFont="0" applyFill="0" applyBorder="0" applyAlignment="0" applyProtection="0"/>
  </cellStyleXfs>
  <cellXfs count="550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/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7" fillId="0" borderId="1" xfId="0" applyFont="1" applyBorder="1"/>
    <xf numFmtId="0" fontId="5" fillId="0" borderId="1" xfId="0" applyFont="1" applyBorder="1"/>
    <xf numFmtId="0" fontId="4" fillId="0" borderId="1" xfId="0" applyFont="1" applyBorder="1"/>
    <xf numFmtId="3" fontId="0" fillId="0" borderId="1" xfId="0" applyNumberFormat="1" applyBorder="1"/>
    <xf numFmtId="3" fontId="0" fillId="2" borderId="1" xfId="0" applyNumberFormat="1" applyFill="1" applyBorder="1"/>
    <xf numFmtId="3" fontId="7" fillId="0" borderId="1" xfId="0" applyNumberFormat="1" applyFont="1" applyBorder="1"/>
    <xf numFmtId="3" fontId="0" fillId="0" borderId="1" xfId="1" applyNumberFormat="1" applyFont="1" applyBorder="1"/>
    <xf numFmtId="3" fontId="0" fillId="0" borderId="1" xfId="0" applyNumberForma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4" fillId="2" borderId="0" xfId="0" applyFont="1" applyFill="1"/>
    <xf numFmtId="0" fontId="0" fillId="2" borderId="0" xfId="0" applyFill="1"/>
    <xf numFmtId="3" fontId="4" fillId="0" borderId="1" xfId="0" applyNumberFormat="1" applyFont="1" applyBorder="1"/>
    <xf numFmtId="0" fontId="7" fillId="0" borderId="0" xfId="0" applyFont="1"/>
    <xf numFmtId="0" fontId="10" fillId="2" borderId="0" xfId="0" applyFont="1" applyFill="1"/>
    <xf numFmtId="9" fontId="7" fillId="0" borderId="0" xfId="2" applyFont="1"/>
    <xf numFmtId="165" fontId="7" fillId="0" borderId="0" xfId="2" applyNumberFormat="1" applyFont="1"/>
    <xf numFmtId="0" fontId="0" fillId="0" borderId="2" xfId="0" applyBorder="1"/>
    <xf numFmtId="0" fontId="0" fillId="0" borderId="3" xfId="0" applyBorder="1"/>
    <xf numFmtId="3" fontId="7" fillId="0" borderId="0" xfId="0" applyNumberFormat="1" applyFont="1"/>
    <xf numFmtId="3" fontId="0" fillId="0" borderId="0" xfId="0" applyNumberFormat="1"/>
    <xf numFmtId="3" fontId="5" fillId="0" borderId="1" xfId="0" applyNumberFormat="1" applyFont="1" applyBorder="1"/>
    <xf numFmtId="4" fontId="7" fillId="0" borderId="0" xfId="1" applyNumberFormat="1" applyFont="1"/>
    <xf numFmtId="2" fontId="0" fillId="0" borderId="0" xfId="0" applyNumberFormat="1"/>
    <xf numFmtId="164" fontId="0" fillId="0" borderId="0" xfId="0" applyNumberFormat="1"/>
    <xf numFmtId="166" fontId="1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0" fillId="4" borderId="1" xfId="0" applyFill="1" applyBorder="1"/>
    <xf numFmtId="0" fontId="0" fillId="5" borderId="1" xfId="0" applyFill="1" applyBorder="1" applyAlignment="1">
      <alignment horizontal="right"/>
    </xf>
    <xf numFmtId="14" fontId="0" fillId="5" borderId="1" xfId="0" applyNumberFormat="1" applyFill="1" applyBorder="1"/>
    <xf numFmtId="0" fontId="0" fillId="5" borderId="1" xfId="0" applyFill="1" applyBorder="1"/>
    <xf numFmtId="0" fontId="1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3" fontId="16" fillId="0" borderId="1" xfId="0" applyNumberFormat="1" applyFont="1" applyBorder="1" applyAlignment="1">
      <alignment horizontal="right" vertical="center"/>
    </xf>
    <xf numFmtId="1" fontId="4" fillId="0" borderId="1" xfId="0" applyNumberFormat="1" applyFont="1" applyBorder="1" applyAlignment="1">
      <alignment horizontal="right"/>
    </xf>
    <xf numFmtId="9" fontId="0" fillId="0" borderId="1" xfId="0" applyNumberFormat="1" applyBorder="1"/>
    <xf numFmtId="3" fontId="16" fillId="2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10" fontId="0" fillId="0" borderId="1" xfId="0" applyNumberFormat="1" applyBorder="1"/>
    <xf numFmtId="3" fontId="7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167" fontId="5" fillId="0" borderId="1" xfId="3" applyNumberFormat="1" applyFont="1" applyBorder="1" applyAlignment="1">
      <alignment horizontal="right"/>
    </xf>
    <xf numFmtId="0" fontId="15" fillId="0" borderId="0" xfId="0" applyFont="1" applyAlignment="1">
      <alignment horizontal="left" vertical="center"/>
    </xf>
    <xf numFmtId="10" fontId="0" fillId="0" borderId="0" xfId="0" applyNumberFormat="1"/>
    <xf numFmtId="168" fontId="0" fillId="0" borderId="0" xfId="0" applyNumberFormat="1"/>
    <xf numFmtId="0" fontId="0" fillId="0" borderId="0" xfId="0" applyAlignment="1">
      <alignment horizontal="right"/>
    </xf>
    <xf numFmtId="10" fontId="0" fillId="0" borderId="0" xfId="2" applyNumberFormat="1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 wrapText="1"/>
    </xf>
    <xf numFmtId="3" fontId="18" fillId="3" borderId="1" xfId="0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3" fontId="15" fillId="4" borderId="1" xfId="0" applyNumberFormat="1" applyFont="1" applyFill="1" applyBorder="1" applyAlignment="1">
      <alignment vertical="center"/>
    </xf>
    <xf numFmtId="3" fontId="15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/>
    <xf numFmtId="3" fontId="16" fillId="0" borderId="1" xfId="0" applyNumberFormat="1" applyFont="1" applyBorder="1" applyAlignment="1">
      <alignment vertical="center"/>
    </xf>
    <xf numFmtId="3" fontId="19" fillId="0" borderId="1" xfId="0" applyNumberFormat="1" applyFont="1" applyBorder="1"/>
    <xf numFmtId="165" fontId="5" fillId="2" borderId="1" xfId="1" applyNumberFormat="1" applyFont="1" applyFill="1" applyBorder="1"/>
    <xf numFmtId="1" fontId="0" fillId="0" borderId="1" xfId="0" applyNumberFormat="1" applyBorder="1"/>
    <xf numFmtId="9" fontId="0" fillId="0" borderId="1" xfId="2" applyFont="1" applyBorder="1"/>
    <xf numFmtId="3" fontId="16" fillId="6" borderId="1" xfId="0" applyNumberFormat="1" applyFont="1" applyFill="1" applyBorder="1" applyAlignment="1">
      <alignment vertical="center"/>
    </xf>
    <xf numFmtId="165" fontId="5" fillId="0" borderId="1" xfId="1" applyNumberFormat="1" applyFont="1" applyBorder="1"/>
    <xf numFmtId="0" fontId="14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horizontal="center" vertical="center"/>
    </xf>
    <xf numFmtId="10" fontId="4" fillId="0" borderId="0" xfId="0" applyNumberFormat="1" applyFont="1"/>
    <xf numFmtId="165" fontId="5" fillId="0" borderId="0" xfId="1" applyNumberFormat="1" applyFont="1"/>
    <xf numFmtId="10" fontId="15" fillId="0" borderId="0" xfId="0" applyNumberFormat="1" applyFont="1" applyAlignment="1">
      <alignment vertical="center"/>
    </xf>
    <xf numFmtId="10" fontId="15" fillId="0" borderId="0" xfId="0" applyNumberFormat="1" applyFont="1" applyAlignment="1">
      <alignment horizontal="right" vertical="center"/>
    </xf>
    <xf numFmtId="3" fontId="4" fillId="0" borderId="0" xfId="0" applyNumberFormat="1" applyFont="1"/>
    <xf numFmtId="10" fontId="0" fillId="0" borderId="0" xfId="2" applyNumberFormat="1" applyFont="1"/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3" fontId="13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16" fillId="5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16" fillId="8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9" fillId="0" borderId="1" xfId="0" applyFont="1" applyBorder="1"/>
    <xf numFmtId="3" fontId="5" fillId="0" borderId="1" xfId="0" applyNumberFormat="1" applyFont="1" applyBorder="1" applyAlignment="1">
      <alignment horizontal="right" vertical="center"/>
    </xf>
    <xf numFmtId="3" fontId="5" fillId="6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15" fillId="0" borderId="8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165" fontId="5" fillId="0" borderId="9" xfId="1" applyNumberFormat="1" applyFont="1" applyBorder="1"/>
    <xf numFmtId="0" fontId="4" fillId="7" borderId="0" xfId="0" applyFont="1" applyFill="1"/>
    <xf numFmtId="0" fontId="20" fillId="0" borderId="1" xfId="0" applyFont="1" applyBorder="1"/>
    <xf numFmtId="15" fontId="21" fillId="0" borderId="1" xfId="0" applyNumberFormat="1" applyFont="1" applyBorder="1" applyAlignment="1">
      <alignment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right"/>
    </xf>
    <xf numFmtId="0" fontId="23" fillId="0" borderId="1" xfId="0" applyFont="1" applyBorder="1" applyAlignment="1">
      <alignment horizontal="left" vertical="center"/>
    </xf>
    <xf numFmtId="0" fontId="20" fillId="4" borderId="1" xfId="0" applyFont="1" applyFill="1" applyBorder="1"/>
    <xf numFmtId="0" fontId="20" fillId="5" borderId="1" xfId="0" applyFont="1" applyFill="1" applyBorder="1"/>
    <xf numFmtId="0" fontId="23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3" fontId="22" fillId="0" borderId="1" xfId="0" applyNumberFormat="1" applyFont="1" applyBorder="1"/>
    <xf numFmtId="3" fontId="20" fillId="0" borderId="1" xfId="0" applyNumberFormat="1" applyFont="1" applyBorder="1"/>
    <xf numFmtId="9" fontId="20" fillId="0" borderId="1" xfId="2" applyFont="1" applyBorder="1"/>
    <xf numFmtId="165" fontId="22" fillId="0" borderId="1" xfId="1" applyNumberFormat="1" applyFont="1" applyBorder="1" applyAlignment="1">
      <alignment horizontal="right"/>
    </xf>
    <xf numFmtId="0" fontId="23" fillId="0" borderId="1" xfId="0" applyFont="1" applyBorder="1" applyAlignment="1">
      <alignment vertical="center"/>
    </xf>
    <xf numFmtId="3" fontId="1" fillId="0" borderId="1" xfId="0" applyNumberFormat="1" applyFont="1" applyBorder="1"/>
    <xf numFmtId="165" fontId="1" fillId="0" borderId="1" xfId="1" applyNumberFormat="1" applyFont="1" applyBorder="1" applyAlignment="1">
      <alignment horizontal="right"/>
    </xf>
    <xf numFmtId="168" fontId="25" fillId="0" borderId="0" xfId="0" applyNumberFormat="1" applyFont="1"/>
    <xf numFmtId="0" fontId="17" fillId="0" borderId="1" xfId="0" applyFont="1" applyBorder="1" applyAlignment="1">
      <alignment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3" fontId="5" fillId="8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right" vertical="center"/>
    </xf>
    <xf numFmtId="14" fontId="27" fillId="0" borderId="1" xfId="0" applyNumberFormat="1" applyFont="1" applyBorder="1"/>
    <xf numFmtId="165" fontId="8" fillId="0" borderId="1" xfId="1" applyNumberFormat="1" applyFont="1" applyBorder="1"/>
    <xf numFmtId="0" fontId="4" fillId="0" borderId="1" xfId="0" applyFont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/>
    </xf>
    <xf numFmtId="0" fontId="0" fillId="7" borderId="0" xfId="0" applyFill="1"/>
    <xf numFmtId="0" fontId="17" fillId="0" borderId="1" xfId="0" applyFont="1" applyBorder="1" applyAlignment="1">
      <alignment horizontal="right" vertical="center"/>
    </xf>
    <xf numFmtId="166" fontId="28" fillId="0" borderId="1" xfId="0" applyNumberFormat="1" applyFont="1" applyBorder="1" applyAlignment="1">
      <alignment horizontal="center" vertical="center"/>
    </xf>
    <xf numFmtId="3" fontId="16" fillId="4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right"/>
    </xf>
    <xf numFmtId="0" fontId="1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165" fontId="7" fillId="0" borderId="1" xfId="1" applyNumberFormat="1" applyFont="1" applyBorder="1"/>
    <xf numFmtId="3" fontId="7" fillId="0" borderId="1" xfId="0" applyNumberFormat="1" applyFont="1" applyBorder="1" applyAlignment="1">
      <alignment horizontal="right"/>
    </xf>
    <xf numFmtId="10" fontId="4" fillId="0" borderId="0" xfId="2" applyNumberFormat="1" applyAlignment="1">
      <alignment horizontal="right"/>
    </xf>
    <xf numFmtId="166" fontId="29" fillId="0" borderId="1" xfId="0" applyNumberFormat="1" applyFont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3" fontId="16" fillId="4" borderId="1" xfId="0" applyNumberFormat="1" applyFont="1" applyFill="1" applyBorder="1" applyAlignment="1">
      <alignment horizontal="right" vertical="center"/>
    </xf>
    <xf numFmtId="3" fontId="16" fillId="2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horizontal="right"/>
    </xf>
    <xf numFmtId="0" fontId="14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0" fillId="2" borderId="1" xfId="0" applyFill="1" applyBorder="1"/>
    <xf numFmtId="165" fontId="7" fillId="0" borderId="1" xfId="0" applyNumberFormat="1" applyFont="1" applyBorder="1"/>
    <xf numFmtId="165" fontId="7" fillId="0" borderId="1" xfId="1" applyNumberFormat="1" applyFont="1" applyBorder="1" applyAlignment="1">
      <alignment horizontal="right"/>
    </xf>
    <xf numFmtId="10" fontId="4" fillId="0" borderId="0" xfId="0" applyNumberFormat="1" applyFont="1" applyAlignment="1">
      <alignment horizontal="right"/>
    </xf>
    <xf numFmtId="9" fontId="0" fillId="0" borderId="0" xfId="0" applyNumberFormat="1"/>
    <xf numFmtId="168" fontId="15" fillId="0" borderId="0" xfId="0" applyNumberFormat="1" applyFont="1" applyAlignment="1">
      <alignment vertical="center"/>
    </xf>
    <xf numFmtId="14" fontId="12" fillId="0" borderId="1" xfId="0" applyNumberFormat="1" applyFont="1" applyBorder="1" applyAlignment="1">
      <alignment horizontal="left" vertical="center" wrapText="1"/>
    </xf>
    <xf numFmtId="3" fontId="0" fillId="3" borderId="1" xfId="0" applyNumberFormat="1" applyFill="1" applyBorder="1" applyAlignment="1">
      <alignment wrapText="1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right" vertical="center"/>
    </xf>
    <xf numFmtId="3" fontId="5" fillId="2" borderId="1" xfId="0" applyNumberFormat="1" applyFont="1" applyFill="1" applyBorder="1"/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14" fontId="30" fillId="0" borderId="1" xfId="0" applyNumberFormat="1" applyFont="1" applyBorder="1" applyAlignment="1">
      <alignment horizontal="left" vertical="center" wrapText="1"/>
    </xf>
    <xf numFmtId="9" fontId="7" fillId="3" borderId="1" xfId="2" applyFont="1" applyFill="1" applyBorder="1" applyAlignment="1">
      <alignment horizontal="center" vertical="center" wrapText="1"/>
    </xf>
    <xf numFmtId="3" fontId="0" fillId="5" borderId="1" xfId="0" applyNumberFormat="1" applyFill="1" applyBorder="1"/>
    <xf numFmtId="9" fontId="0" fillId="5" borderId="1" xfId="2" applyFont="1" applyFill="1" applyBorder="1"/>
    <xf numFmtId="165" fontId="5" fillId="0" borderId="1" xfId="1" applyNumberFormat="1" applyFont="1" applyBorder="1" applyAlignment="1">
      <alignment horizontal="right"/>
    </xf>
    <xf numFmtId="0" fontId="0" fillId="5" borderId="1" xfId="0" applyFill="1" applyBorder="1" applyAlignment="1">
      <alignment wrapText="1"/>
    </xf>
    <xf numFmtId="0" fontId="15" fillId="0" borderId="1" xfId="0" applyFont="1" applyBorder="1" applyAlignment="1">
      <alignment vertical="center" wrapText="1"/>
    </xf>
    <xf numFmtId="0" fontId="31" fillId="0" borderId="1" xfId="0" applyFont="1" applyBorder="1"/>
    <xf numFmtId="0" fontId="17" fillId="0" borderId="1" xfId="0" applyFont="1" applyBorder="1" applyAlignment="1">
      <alignment horizontal="right" vertical="center" wrapText="1"/>
    </xf>
    <xf numFmtId="166" fontId="32" fillId="0" borderId="1" xfId="0" applyNumberFormat="1" applyFont="1" applyBorder="1" applyAlignment="1">
      <alignment horizontal="center" vertical="center"/>
    </xf>
    <xf numFmtId="0" fontId="27" fillId="3" borderId="1" xfId="0" applyFont="1" applyFill="1" applyBorder="1" applyAlignment="1">
      <alignment wrapText="1"/>
    </xf>
    <xf numFmtId="0" fontId="13" fillId="0" borderId="1" xfId="0" applyFont="1" applyBorder="1" applyAlignment="1">
      <alignment horizontal="right" vertical="center"/>
    </xf>
    <xf numFmtId="4" fontId="33" fillId="4" borderId="1" xfId="0" applyNumberFormat="1" applyFont="1" applyFill="1" applyBorder="1" applyAlignment="1">
      <alignment vertical="center"/>
    </xf>
    <xf numFmtId="0" fontId="19" fillId="5" borderId="1" xfId="0" applyFont="1" applyFill="1" applyBorder="1"/>
    <xf numFmtId="10" fontId="0" fillId="5" borderId="1" xfId="0" applyNumberFormat="1" applyFill="1" applyBorder="1"/>
    <xf numFmtId="3" fontId="5" fillId="2" borderId="1" xfId="0" applyNumberFormat="1" applyFont="1" applyFill="1" applyBorder="1" applyAlignment="1">
      <alignment vertical="center"/>
    </xf>
    <xf numFmtId="3" fontId="0" fillId="0" borderId="1" xfId="2" applyNumberFormat="1" applyFont="1" applyBorder="1"/>
    <xf numFmtId="6" fontId="0" fillId="0" borderId="0" xfId="0" applyNumberFormat="1"/>
    <xf numFmtId="14" fontId="4" fillId="0" borderId="1" xfId="0" applyNumberFormat="1" applyFont="1" applyBorder="1"/>
    <xf numFmtId="6" fontId="0" fillId="2" borderId="0" xfId="0" applyNumberFormat="1" applyFill="1"/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10" fontId="4" fillId="0" borderId="0" xfId="2" applyNumberFormat="1"/>
    <xf numFmtId="0" fontId="34" fillId="3" borderId="1" xfId="0" applyFont="1" applyFill="1" applyBorder="1" applyAlignment="1">
      <alignment horizontal="center" vertical="center" wrapText="1"/>
    </xf>
    <xf numFmtId="3" fontId="33" fillId="5" borderId="1" xfId="0" applyNumberFormat="1" applyFont="1" applyFill="1" applyBorder="1" applyAlignment="1">
      <alignment horizontal="right" vertical="center" wrapText="1"/>
    </xf>
    <xf numFmtId="3" fontId="33" fillId="8" borderId="1" xfId="0" applyNumberFormat="1" applyFont="1" applyFill="1" applyBorder="1" applyAlignment="1">
      <alignment horizontal="right" vertical="center" wrapText="1"/>
    </xf>
    <xf numFmtId="3" fontId="4" fillId="5" borderId="1" xfId="0" applyNumberFormat="1" applyFont="1" applyFill="1" applyBorder="1"/>
    <xf numFmtId="0" fontId="35" fillId="0" borderId="1" xfId="0" applyFont="1" applyBorder="1" applyAlignment="1">
      <alignment horizontal="right" vertical="center"/>
    </xf>
    <xf numFmtId="0" fontId="36" fillId="0" borderId="1" xfId="0" applyFont="1" applyBorder="1" applyAlignment="1">
      <alignment horizontal="left" vertical="center"/>
    </xf>
    <xf numFmtId="3" fontId="11" fillId="0" borderId="1" xfId="0" applyNumberFormat="1" applyFont="1" applyBorder="1" applyAlignment="1">
      <alignment horizontal="right" vertical="center" wrapText="1"/>
    </xf>
    <xf numFmtId="0" fontId="37" fillId="0" borderId="1" xfId="0" applyFont="1" applyBorder="1"/>
    <xf numFmtId="3" fontId="11" fillId="2" borderId="1" xfId="0" applyNumberFormat="1" applyFont="1" applyFill="1" applyBorder="1" applyAlignment="1">
      <alignment horizontal="right" vertical="center" wrapText="1"/>
    </xf>
    <xf numFmtId="3" fontId="36" fillId="0" borderId="1" xfId="0" applyNumberFormat="1" applyFont="1" applyBorder="1" applyAlignment="1">
      <alignment horizontal="right" vertical="center"/>
    </xf>
    <xf numFmtId="9" fontId="10" fillId="0" borderId="1" xfId="2" applyFont="1" applyBorder="1"/>
    <xf numFmtId="0" fontId="38" fillId="0" borderId="1" xfId="0" applyFont="1" applyBorder="1"/>
    <xf numFmtId="0" fontId="35" fillId="0" borderId="1" xfId="0" applyFont="1" applyBorder="1" applyAlignment="1">
      <alignment horizontal="right" vertical="center" wrapText="1"/>
    </xf>
    <xf numFmtId="0" fontId="36" fillId="0" borderId="1" xfId="0" applyFont="1" applyBorder="1" applyAlignment="1">
      <alignment horizontal="left"/>
    </xf>
    <xf numFmtId="3" fontId="35" fillId="0" borderId="1" xfId="0" applyNumberFormat="1" applyFont="1" applyBorder="1" applyAlignment="1">
      <alignment horizontal="right" vertical="center" wrapText="1"/>
    </xf>
    <xf numFmtId="14" fontId="10" fillId="0" borderId="1" xfId="0" applyNumberFormat="1" applyFont="1" applyBorder="1"/>
    <xf numFmtId="3" fontId="35" fillId="0" borderId="1" xfId="0" applyNumberFormat="1" applyFont="1" applyBorder="1" applyAlignment="1">
      <alignment horizontal="right" vertical="center"/>
    </xf>
    <xf numFmtId="3" fontId="35" fillId="2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/>
    <xf numFmtId="3" fontId="7" fillId="0" borderId="1" xfId="0" applyNumberFormat="1" applyFont="1" applyBorder="1" applyAlignment="1">
      <alignment horizontal="right" vertical="center" wrapText="1"/>
    </xf>
    <xf numFmtId="0" fontId="36" fillId="0" borderId="9" xfId="0" applyFont="1" applyBorder="1" applyAlignment="1">
      <alignment horizontal="left" vertical="center"/>
    </xf>
    <xf numFmtId="0" fontId="6" fillId="0" borderId="0" xfId="0" applyFont="1"/>
    <xf numFmtId="9" fontId="0" fillId="0" borderId="0" xfId="2" applyFont="1"/>
    <xf numFmtId="2" fontId="10" fillId="0" borderId="0" xfId="2" applyNumberFormat="1" applyFont="1" applyFill="1" applyBorder="1"/>
    <xf numFmtId="10" fontId="0" fillId="0" borderId="0" xfId="0" applyNumberFormat="1" applyAlignment="1">
      <alignment horizontal="left"/>
    </xf>
    <xf numFmtId="3" fontId="4" fillId="0" borderId="0" xfId="2" applyNumberFormat="1"/>
    <xf numFmtId="0" fontId="4" fillId="2" borderId="0" xfId="0" applyFont="1" applyFill="1" applyAlignment="1">
      <alignment horizontal="right"/>
    </xf>
    <xf numFmtId="0" fontId="4" fillId="7" borderId="0" xfId="0" applyFont="1" applyFill="1" applyAlignment="1">
      <alignment horizontal="right"/>
    </xf>
    <xf numFmtId="0" fontId="17" fillId="0" borderId="1" xfId="0" applyFont="1" applyBorder="1" applyAlignment="1">
      <alignment horizontal="center" vertical="center" wrapText="1"/>
    </xf>
    <xf numFmtId="169" fontId="12" fillId="0" borderId="1" xfId="0" applyNumberFormat="1" applyFont="1" applyBorder="1" applyAlignment="1">
      <alignment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" fontId="13" fillId="0" borderId="1" xfId="0" applyNumberFormat="1" applyFont="1" applyBorder="1" applyAlignment="1">
      <alignment vertical="center"/>
    </xf>
    <xf numFmtId="3" fontId="14" fillId="4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right"/>
    </xf>
    <xf numFmtId="9" fontId="0" fillId="0" borderId="1" xfId="2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165" fontId="7" fillId="0" borderId="1" xfId="1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9" fontId="5" fillId="3" borderId="1" xfId="2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vertical="center"/>
    </xf>
    <xf numFmtId="165" fontId="5" fillId="0" borderId="1" xfId="1" applyNumberFormat="1" applyFont="1" applyBorder="1" applyAlignment="1"/>
    <xf numFmtId="9" fontId="0" fillId="0" borderId="1" xfId="2" applyFont="1" applyBorder="1" applyAlignment="1"/>
    <xf numFmtId="0" fontId="15" fillId="0" borderId="1" xfId="0" applyFont="1" applyBorder="1" applyAlignment="1">
      <alignment vertical="center"/>
    </xf>
    <xf numFmtId="3" fontId="16" fillId="0" borderId="1" xfId="0" applyNumberFormat="1" applyFont="1" applyBorder="1"/>
    <xf numFmtId="3" fontId="13" fillId="0" borderId="1" xfId="0" applyNumberFormat="1" applyFont="1" applyBorder="1"/>
    <xf numFmtId="165" fontId="7" fillId="0" borderId="1" xfId="1" applyNumberFormat="1" applyFont="1" applyBorder="1" applyAlignment="1"/>
    <xf numFmtId="0" fontId="1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right" vertical="center"/>
    </xf>
    <xf numFmtId="165" fontId="16" fillId="0" borderId="1" xfId="1" applyNumberFormat="1" applyFont="1" applyBorder="1" applyAlignment="1">
      <alignment horizontal="right" vertical="center"/>
    </xf>
    <xf numFmtId="165" fontId="0" fillId="0" borderId="1" xfId="0" applyNumberFormat="1" applyBorder="1"/>
    <xf numFmtId="3" fontId="31" fillId="0" borderId="1" xfId="0" applyNumberFormat="1" applyFont="1" applyBorder="1"/>
    <xf numFmtId="10" fontId="31" fillId="0" borderId="1" xfId="0" applyNumberFormat="1" applyFont="1" applyBorder="1"/>
    <xf numFmtId="14" fontId="5" fillId="0" borderId="1" xfId="0" applyNumberFormat="1" applyFont="1" applyBorder="1"/>
    <xf numFmtId="10" fontId="5" fillId="0" borderId="1" xfId="0" applyNumberFormat="1" applyFont="1" applyBorder="1"/>
    <xf numFmtId="0" fontId="33" fillId="0" borderId="1" xfId="0" applyFont="1" applyBorder="1" applyAlignment="1">
      <alignment horizontal="right" vertical="center"/>
    </xf>
    <xf numFmtId="0" fontId="33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right" vertical="center"/>
    </xf>
    <xf numFmtId="165" fontId="35" fillId="0" borderId="1" xfId="1" applyNumberFormat="1" applyFont="1" applyBorder="1" applyAlignment="1">
      <alignment horizontal="right" vertical="center"/>
    </xf>
    <xf numFmtId="3" fontId="35" fillId="0" borderId="1" xfId="0" applyNumberFormat="1" applyFont="1" applyBorder="1" applyAlignment="1">
      <alignment vertical="center"/>
    </xf>
    <xf numFmtId="3" fontId="16" fillId="0" borderId="1" xfId="0" applyNumberFormat="1" applyFont="1" applyBorder="1" applyAlignment="1">
      <alignment horizontal="center" vertical="center"/>
    </xf>
    <xf numFmtId="3" fontId="34" fillId="0" borderId="1" xfId="0" applyNumberFormat="1" applyFont="1" applyBorder="1" applyAlignment="1">
      <alignment horizontal="center" vertical="center"/>
    </xf>
    <xf numFmtId="3" fontId="35" fillId="2" borderId="1" xfId="0" applyNumberFormat="1" applyFont="1" applyFill="1" applyBorder="1" applyAlignment="1">
      <alignment horizontal="right" vertical="center"/>
    </xf>
    <xf numFmtId="165" fontId="11" fillId="0" borderId="1" xfId="1" applyNumberFormat="1" applyFont="1" applyBorder="1"/>
    <xf numFmtId="10" fontId="0" fillId="0" borderId="0" xfId="0" applyNumberFormat="1" applyAlignment="1">
      <alignment horizontal="right"/>
    </xf>
    <xf numFmtId="165" fontId="5" fillId="0" borderId="0" xfId="1" applyNumberFormat="1" applyFont="1" applyAlignment="1">
      <alignment horizontal="right"/>
    </xf>
    <xf numFmtId="9" fontId="4" fillId="0" borderId="0" xfId="2"/>
    <xf numFmtId="168" fontId="15" fillId="0" borderId="0" xfId="0" applyNumberFormat="1" applyFont="1" applyAlignment="1">
      <alignment horizontal="right" vertical="center"/>
    </xf>
    <xf numFmtId="14" fontId="23" fillId="0" borderId="1" xfId="0" applyNumberFormat="1" applyFont="1" applyBorder="1" applyAlignment="1">
      <alignment vertical="center"/>
    </xf>
    <xf numFmtId="14" fontId="8" fillId="0" borderId="1" xfId="0" applyNumberFormat="1" applyFont="1" applyBorder="1"/>
    <xf numFmtId="0" fontId="40" fillId="0" borderId="0" xfId="0" applyFont="1" applyAlignment="1">
      <alignment vertical="center"/>
    </xf>
    <xf numFmtId="10" fontId="16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28" fillId="0" borderId="1" xfId="0" applyFont="1" applyBorder="1" applyAlignment="1">
      <alignment vertical="center"/>
    </xf>
    <xf numFmtId="170" fontId="13" fillId="0" borderId="1" xfId="0" applyNumberFormat="1" applyFont="1" applyBorder="1" applyAlignment="1">
      <alignment vertical="center"/>
    </xf>
    <xf numFmtId="171" fontId="13" fillId="0" borderId="1" xfId="0" applyNumberFormat="1" applyFont="1" applyBorder="1" applyAlignment="1">
      <alignment vertical="center"/>
    </xf>
    <xf numFmtId="165" fontId="34" fillId="0" borderId="1" xfId="1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right"/>
    </xf>
    <xf numFmtId="168" fontId="6" fillId="0" borderId="1" xfId="0" applyNumberFormat="1" applyFont="1" applyBorder="1" applyAlignment="1">
      <alignment horizontal="right"/>
    </xf>
    <xf numFmtId="168" fontId="4" fillId="0" borderId="1" xfId="0" applyNumberFormat="1" applyFont="1" applyBorder="1" applyAlignment="1">
      <alignment horizontal="right"/>
    </xf>
    <xf numFmtId="14" fontId="30" fillId="0" borderId="1" xfId="0" applyNumberFormat="1" applyFont="1" applyBorder="1" applyAlignment="1">
      <alignment vertical="center"/>
    </xf>
    <xf numFmtId="0" fontId="0" fillId="4" borderId="1" xfId="0" applyFill="1" applyBorder="1" applyAlignment="1">
      <alignment horizontal="right"/>
    </xf>
    <xf numFmtId="1" fontId="5" fillId="0" borderId="1" xfId="0" applyNumberFormat="1" applyFont="1" applyBorder="1"/>
    <xf numFmtId="1" fontId="7" fillId="0" borderId="1" xfId="0" applyNumberFormat="1" applyFont="1" applyBorder="1" applyAlignment="1">
      <alignment horizontal="right"/>
    </xf>
    <xf numFmtId="168" fontId="0" fillId="0" borderId="0" xfId="0" applyNumberFormat="1" applyAlignment="1">
      <alignment horizontal="right"/>
    </xf>
    <xf numFmtId="14" fontId="12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9" fontId="16" fillId="0" borderId="1" xfId="0" applyNumberFormat="1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35" fillId="0" borderId="1" xfId="0" applyFont="1" applyBorder="1" applyAlignment="1">
      <alignment horizontal="left" vertical="center"/>
    </xf>
    <xf numFmtId="0" fontId="11" fillId="0" borderId="1" xfId="0" applyFont="1" applyBorder="1"/>
    <xf numFmtId="0" fontId="10" fillId="0" borderId="0" xfId="0" applyFont="1"/>
    <xf numFmtId="0" fontId="41" fillId="0" borderId="1" xfId="0" applyFont="1" applyBorder="1" applyAlignment="1">
      <alignment vertical="center"/>
    </xf>
    <xf numFmtId="171" fontId="13" fillId="0" borderId="1" xfId="0" applyNumberFormat="1" applyFont="1" applyBorder="1" applyAlignment="1">
      <alignment horizontal="left" vertical="center"/>
    </xf>
    <xf numFmtId="165" fontId="34" fillId="0" borderId="1" xfId="1" applyNumberFormat="1" applyFont="1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3" fontId="15" fillId="0" borderId="0" xfId="0" applyNumberFormat="1" applyFont="1" applyAlignment="1">
      <alignment horizontal="right" vertical="center"/>
    </xf>
    <xf numFmtId="0" fontId="17" fillId="0" borderId="1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/>
    </xf>
    <xf numFmtId="3" fontId="16" fillId="3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right" vertical="center" wrapText="1"/>
    </xf>
    <xf numFmtId="3" fontId="14" fillId="5" borderId="1" xfId="0" applyNumberFormat="1" applyFont="1" applyFill="1" applyBorder="1" applyAlignment="1">
      <alignment horizontal="right" vertical="center"/>
    </xf>
    <xf numFmtId="3" fontId="14" fillId="5" borderId="1" xfId="0" applyNumberFormat="1" applyFont="1" applyFill="1" applyBorder="1" applyAlignment="1">
      <alignment vertical="center"/>
    </xf>
    <xf numFmtId="3" fontId="14" fillId="8" borderId="1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center" wrapText="1"/>
    </xf>
    <xf numFmtId="165" fontId="4" fillId="0" borderId="1" xfId="1" applyNumberFormat="1" applyBorder="1"/>
    <xf numFmtId="0" fontId="0" fillId="7" borderId="0" xfId="0" applyFill="1" applyAlignment="1">
      <alignment horizontal="right"/>
    </xf>
    <xf numFmtId="14" fontId="24" fillId="0" borderId="1" xfId="0" applyNumberFormat="1" applyFont="1" applyBorder="1" applyAlignment="1">
      <alignment vertical="center"/>
    </xf>
    <xf numFmtId="3" fontId="16" fillId="3" borderId="1" xfId="0" applyNumberFormat="1" applyFont="1" applyFill="1" applyBorder="1" applyAlignment="1">
      <alignment horizontal="center" vertical="center"/>
    </xf>
    <xf numFmtId="3" fontId="13" fillId="5" borderId="1" xfId="0" applyNumberFormat="1" applyFont="1" applyFill="1" applyBorder="1" applyAlignment="1">
      <alignment vertical="center"/>
    </xf>
    <xf numFmtId="3" fontId="13" fillId="9" borderId="1" xfId="0" applyNumberFormat="1" applyFont="1" applyFill="1" applyBorder="1" applyAlignment="1">
      <alignment vertical="center"/>
    </xf>
    <xf numFmtId="0" fontId="0" fillId="9" borderId="1" xfId="0" applyFill="1" applyBorder="1"/>
    <xf numFmtId="3" fontId="5" fillId="2" borderId="1" xfId="0" applyNumberFormat="1" applyFont="1" applyFill="1" applyBorder="1" applyAlignment="1">
      <alignment horizontal="right"/>
    </xf>
    <xf numFmtId="3" fontId="5" fillId="0" borderId="1" xfId="1" applyNumberFormat="1" applyFont="1" applyBorder="1" applyAlignment="1">
      <alignment horizontal="right"/>
    </xf>
    <xf numFmtId="3" fontId="13" fillId="2" borderId="1" xfId="0" applyNumberFormat="1" applyFont="1" applyFill="1" applyBorder="1" applyAlignment="1">
      <alignment horizontal="right" vertical="center"/>
    </xf>
    <xf numFmtId="171" fontId="42" fillId="0" borderId="1" xfId="0" applyNumberFormat="1" applyFont="1" applyBorder="1" applyAlignment="1">
      <alignment vertical="center"/>
    </xf>
    <xf numFmtId="0" fontId="43" fillId="0" borderId="1" xfId="0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right"/>
    </xf>
    <xf numFmtId="165" fontId="0" fillId="0" borderId="1" xfId="1" applyNumberFormat="1" applyFont="1" applyBorder="1"/>
    <xf numFmtId="165" fontId="0" fillId="0" borderId="0" xfId="0" applyNumberFormat="1"/>
    <xf numFmtId="0" fontId="18" fillId="0" borderId="0" xfId="0" applyFont="1" applyAlignment="1">
      <alignment vertical="center" wrapText="1"/>
    </xf>
    <xf numFmtId="49" fontId="13" fillId="0" borderId="10" xfId="0" applyNumberFormat="1" applyFont="1" applyBorder="1" applyAlignment="1">
      <alignment vertical="center"/>
    </xf>
    <xf numFmtId="17" fontId="13" fillId="0" borderId="11" xfId="0" applyNumberFormat="1" applyFont="1" applyBorder="1" applyAlignment="1">
      <alignment horizontal="left" vertical="center" wrapText="1"/>
    </xf>
    <xf numFmtId="3" fontId="42" fillId="8" borderId="12" xfId="0" applyNumberFormat="1" applyFont="1" applyFill="1" applyBorder="1" applyAlignment="1">
      <alignment horizontal="right" vertical="center"/>
    </xf>
    <xf numFmtId="3" fontId="42" fillId="8" borderId="0" xfId="0" applyNumberFormat="1" applyFont="1" applyFill="1" applyAlignment="1">
      <alignment horizontal="right" vertical="center"/>
    </xf>
    <xf numFmtId="0" fontId="18" fillId="0" borderId="13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3" fontId="44" fillId="8" borderId="0" xfId="0" applyNumberFormat="1" applyFont="1" applyFill="1" applyAlignment="1">
      <alignment horizontal="right" vertical="center"/>
    </xf>
    <xf numFmtId="0" fontId="16" fillId="0" borderId="14" xfId="0" applyFont="1" applyBorder="1" applyAlignment="1">
      <alignment horizontal="right" vertical="center"/>
    </xf>
    <xf numFmtId="0" fontId="15" fillId="0" borderId="15" xfId="0" applyFont="1" applyBorder="1" applyAlignment="1">
      <alignment horizontal="left" vertical="center"/>
    </xf>
    <xf numFmtId="3" fontId="44" fillId="10" borderId="1" xfId="0" applyNumberFormat="1" applyFont="1" applyFill="1" applyBorder="1" applyAlignment="1">
      <alignment horizontal="right" vertical="center"/>
    </xf>
    <xf numFmtId="3" fontId="44" fillId="10" borderId="1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3" fontId="16" fillId="10" borderId="1" xfId="0" applyNumberFormat="1" applyFont="1" applyFill="1" applyBorder="1" applyAlignment="1">
      <alignment horizontal="right" vertical="center"/>
    </xf>
    <xf numFmtId="3" fontId="16" fillId="10" borderId="16" xfId="0" applyNumberFormat="1" applyFont="1" applyFill="1" applyBorder="1" applyAlignment="1">
      <alignment horizontal="right" vertical="center"/>
    </xf>
    <xf numFmtId="3" fontId="45" fillId="10" borderId="16" xfId="0" applyNumberFormat="1" applyFont="1" applyFill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3" fontId="16" fillId="10" borderId="17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3" fontId="35" fillId="10" borderId="5" xfId="0" applyNumberFormat="1" applyFont="1" applyFill="1" applyBorder="1" applyAlignment="1">
      <alignment horizontal="right" vertical="center"/>
    </xf>
    <xf numFmtId="3" fontId="14" fillId="10" borderId="18" xfId="0" applyNumberFormat="1" applyFont="1" applyFill="1" applyBorder="1" applyAlignment="1">
      <alignment horizontal="right" vertical="center"/>
    </xf>
    <xf numFmtId="0" fontId="14" fillId="0" borderId="19" xfId="0" applyFont="1" applyBorder="1" applyAlignment="1">
      <alignment horizontal="right" vertical="center"/>
    </xf>
    <xf numFmtId="3" fontId="44" fillId="10" borderId="20" xfId="0" applyNumberFormat="1" applyFont="1" applyFill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3" fontId="42" fillId="10" borderId="21" xfId="0" applyNumberFormat="1" applyFont="1" applyFill="1" applyBorder="1" applyAlignment="1">
      <alignment horizontal="right" vertical="center"/>
    </xf>
    <xf numFmtId="3" fontId="16" fillId="3" borderId="22" xfId="0" applyNumberFormat="1" applyFont="1" applyFill="1" applyBorder="1" applyAlignment="1">
      <alignment horizontal="center" vertical="center" wrapText="1"/>
    </xf>
    <xf numFmtId="3" fontId="18" fillId="3" borderId="22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/>
    </xf>
    <xf numFmtId="49" fontId="13" fillId="0" borderId="23" xfId="0" applyNumberFormat="1" applyFont="1" applyBorder="1" applyAlignment="1">
      <alignment horizontal="right" vertical="center"/>
    </xf>
    <xf numFmtId="17" fontId="13" fillId="0" borderId="24" xfId="0" applyNumberFormat="1" applyFont="1" applyBorder="1" applyAlignment="1">
      <alignment horizontal="left" vertical="center"/>
    </xf>
    <xf numFmtId="0" fontId="19" fillId="0" borderId="0" xfId="0" applyFont="1"/>
    <xf numFmtId="0" fontId="0" fillId="5" borderId="0" xfId="0" applyFill="1"/>
    <xf numFmtId="0" fontId="19" fillId="0" borderId="4" xfId="0" applyFont="1" applyBorder="1"/>
    <xf numFmtId="0" fontId="31" fillId="0" borderId="4" xfId="0" applyFont="1" applyBorder="1"/>
    <xf numFmtId="0" fontId="16" fillId="0" borderId="25" xfId="0" applyFont="1" applyBorder="1" applyAlignment="1">
      <alignment horizontal="right" vertical="center"/>
    </xf>
    <xf numFmtId="4" fontId="15" fillId="0" borderId="25" xfId="0" applyNumberFormat="1" applyFont="1" applyBorder="1" applyAlignment="1">
      <alignment horizontal="left" vertical="center"/>
    </xf>
    <xf numFmtId="3" fontId="16" fillId="10" borderId="26" xfId="0" applyNumberFormat="1" applyFont="1" applyFill="1" applyBorder="1" applyAlignment="1">
      <alignment horizontal="right" vertical="center"/>
    </xf>
    <xf numFmtId="3" fontId="16" fillId="10" borderId="25" xfId="0" applyNumberFormat="1" applyFont="1" applyFill="1" applyBorder="1" applyAlignment="1">
      <alignment horizontal="right" vertical="center"/>
    </xf>
    <xf numFmtId="3" fontId="16" fillId="10" borderId="27" xfId="0" applyNumberFormat="1" applyFont="1" applyFill="1" applyBorder="1" applyAlignment="1">
      <alignment horizontal="right" vertical="center"/>
    </xf>
    <xf numFmtId="3" fontId="5" fillId="0" borderId="0" xfId="0" applyNumberFormat="1" applyFont="1"/>
    <xf numFmtId="4" fontId="15" fillId="0" borderId="1" xfId="0" applyNumberFormat="1" applyFont="1" applyBorder="1" applyAlignment="1">
      <alignment horizontal="left" vertical="center"/>
    </xf>
    <xf numFmtId="3" fontId="16" fillId="0" borderId="4" xfId="0" applyNumberFormat="1" applyFont="1" applyBorder="1" applyAlignment="1">
      <alignment horizontal="right" vertical="center"/>
    </xf>
    <xf numFmtId="3" fontId="16" fillId="0" borderId="7" xfId="0" applyNumberFormat="1" applyFont="1" applyBorder="1" applyAlignment="1">
      <alignment horizontal="right" vertical="center"/>
    </xf>
    <xf numFmtId="10" fontId="5" fillId="0" borderId="0" xfId="0" applyNumberFormat="1" applyFont="1"/>
    <xf numFmtId="37" fontId="16" fillId="0" borderId="4" xfId="1" applyNumberFormat="1" applyFont="1" applyBorder="1" applyAlignment="1" applyProtection="1">
      <alignment horizontal="right" vertical="center"/>
      <protection locked="0"/>
    </xf>
    <xf numFmtId="37" fontId="16" fillId="0" borderId="1" xfId="1" applyNumberFormat="1" applyFont="1" applyBorder="1" applyAlignment="1" applyProtection="1">
      <alignment horizontal="right" vertical="center"/>
      <protection locked="0"/>
    </xf>
    <xf numFmtId="37" fontId="16" fillId="0" borderId="7" xfId="1" applyNumberFormat="1" applyFont="1" applyBorder="1" applyAlignment="1" applyProtection="1">
      <alignment horizontal="right" vertical="center"/>
      <protection locked="0"/>
    </xf>
    <xf numFmtId="172" fontId="15" fillId="0" borderId="1" xfId="0" applyNumberFormat="1" applyFont="1" applyBorder="1" applyAlignment="1">
      <alignment horizontal="left" vertical="center"/>
    </xf>
    <xf numFmtId="3" fontId="44" fillId="0" borderId="1" xfId="0" applyNumberFormat="1" applyFont="1" applyBorder="1" applyAlignment="1">
      <alignment horizontal="right" vertical="center"/>
    </xf>
    <xf numFmtId="0" fontId="42" fillId="0" borderId="28" xfId="0" applyFont="1" applyBorder="1" applyAlignment="1">
      <alignment horizontal="right" vertical="center"/>
    </xf>
    <xf numFmtId="17" fontId="13" fillId="0" borderId="0" xfId="0" applyNumberFormat="1" applyFont="1" applyAlignment="1">
      <alignment horizontal="left" vertical="center"/>
    </xf>
    <xf numFmtId="3" fontId="13" fillId="10" borderId="9" xfId="0" applyNumberFormat="1" applyFont="1" applyFill="1" applyBorder="1" applyAlignment="1">
      <alignment horizontal="right" vertical="center"/>
    </xf>
    <xf numFmtId="3" fontId="42" fillId="10" borderId="9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left" vertical="center" wrapText="1"/>
    </xf>
    <xf numFmtId="3" fontId="42" fillId="8" borderId="1" xfId="0" applyNumberFormat="1" applyFont="1" applyFill="1" applyBorder="1" applyAlignment="1">
      <alignment horizontal="right" vertical="center"/>
    </xf>
    <xf numFmtId="3" fontId="44" fillId="8" borderId="1" xfId="0" applyNumberFormat="1" applyFont="1" applyFill="1" applyBorder="1" applyAlignment="1">
      <alignment horizontal="right" vertical="center"/>
    </xf>
    <xf numFmtId="3" fontId="35" fillId="10" borderId="1" xfId="0" applyNumberFormat="1" applyFont="1" applyFill="1" applyBorder="1" applyAlignment="1">
      <alignment horizontal="right" vertical="center"/>
    </xf>
    <xf numFmtId="3" fontId="14" fillId="10" borderId="1" xfId="0" applyNumberFormat="1" applyFont="1" applyFill="1" applyBorder="1" applyAlignment="1">
      <alignment horizontal="right" vertical="center"/>
    </xf>
    <xf numFmtId="44" fontId="0" fillId="0" borderId="1" xfId="3" applyFont="1" applyBorder="1"/>
    <xf numFmtId="0" fontId="14" fillId="0" borderId="28" xfId="0" applyFont="1" applyBorder="1" applyAlignment="1">
      <alignment horizontal="right" vertical="center"/>
    </xf>
    <xf numFmtId="3" fontId="44" fillId="10" borderId="9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right" vertical="center"/>
    </xf>
    <xf numFmtId="17" fontId="13" fillId="0" borderId="1" xfId="0" applyNumberFormat="1" applyFont="1" applyBorder="1" applyAlignment="1">
      <alignment horizontal="left" vertical="center"/>
    </xf>
    <xf numFmtId="3" fontId="16" fillId="10" borderId="1" xfId="0" applyNumberFormat="1" applyFont="1" applyFill="1" applyBorder="1"/>
    <xf numFmtId="3" fontId="45" fillId="10" borderId="1" xfId="0" applyNumberFormat="1" applyFont="1" applyFill="1" applyBorder="1" applyAlignment="1">
      <alignment horizontal="right" vertical="center"/>
    </xf>
    <xf numFmtId="37" fontId="16" fillId="0" borderId="1" xfId="1" applyNumberFormat="1" applyFont="1" applyBorder="1" applyAlignment="1" applyProtection="1">
      <protection locked="0"/>
    </xf>
    <xf numFmtId="3" fontId="13" fillId="10" borderId="1" xfId="0" applyNumberFormat="1" applyFont="1" applyFill="1" applyBorder="1" applyAlignment="1">
      <alignment horizontal="right" vertical="center"/>
    </xf>
    <xf numFmtId="3" fontId="5" fillId="0" borderId="17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4" fillId="0" borderId="6" xfId="0" applyFont="1" applyBorder="1"/>
    <xf numFmtId="0" fontId="4" fillId="0" borderId="29" xfId="0" applyFont="1" applyBorder="1"/>
    <xf numFmtId="0" fontId="0" fillId="0" borderId="8" xfId="0" applyBorder="1"/>
    <xf numFmtId="0" fontId="0" fillId="0" borderId="9" xfId="0" applyBorder="1"/>
    <xf numFmtId="165" fontId="0" fillId="0" borderId="9" xfId="1" applyNumberFormat="1" applyFont="1" applyBorder="1"/>
    <xf numFmtId="165" fontId="0" fillId="0" borderId="2" xfId="1" applyNumberFormat="1" applyFont="1" applyBorder="1"/>
    <xf numFmtId="0" fontId="0" fillId="0" borderId="28" xfId="0" applyBorder="1"/>
    <xf numFmtId="0" fontId="0" fillId="0" borderId="6" xfId="0" applyBorder="1"/>
    <xf numFmtId="165" fontId="5" fillId="2" borderId="5" xfId="1" applyNumberFormat="1" applyFont="1" applyFill="1" applyBorder="1"/>
    <xf numFmtId="165" fontId="5" fillId="0" borderId="5" xfId="1" applyNumberFormat="1" applyFont="1" applyBorder="1"/>
    <xf numFmtId="165" fontId="5" fillId="0" borderId="30" xfId="1" applyNumberFormat="1" applyFont="1" applyBorder="1"/>
    <xf numFmtId="0" fontId="0" fillId="0" borderId="30" xfId="0" applyBorder="1"/>
    <xf numFmtId="0" fontId="0" fillId="0" borderId="29" xfId="0" applyBorder="1"/>
    <xf numFmtId="165" fontId="0" fillId="0" borderId="8" xfId="1" applyNumberFormat="1" applyFont="1" applyBorder="1"/>
    <xf numFmtId="0" fontId="4" fillId="0" borderId="31" xfId="0" applyFont="1" applyBorder="1"/>
    <xf numFmtId="0" fontId="4" fillId="0" borderId="32" xfId="0" applyFont="1" applyBorder="1"/>
    <xf numFmtId="0" fontId="0" fillId="0" borderId="33" xfId="0" applyBorder="1"/>
    <xf numFmtId="0" fontId="4" fillId="0" borderId="33" xfId="0" applyFont="1" applyBorder="1"/>
    <xf numFmtId="0" fontId="0" fillId="0" borderId="32" xfId="0" applyBorder="1"/>
    <xf numFmtId="165" fontId="0" fillId="0" borderId="34" xfId="1" applyNumberFormat="1" applyFont="1" applyBorder="1"/>
    <xf numFmtId="165" fontId="0" fillId="0" borderId="35" xfId="1" applyNumberFormat="1" applyFont="1" applyBorder="1"/>
    <xf numFmtId="165" fontId="0" fillId="0" borderId="36" xfId="1" applyNumberFormat="1" applyFont="1" applyBorder="1"/>
    <xf numFmtId="165" fontId="4" fillId="0" borderId="9" xfId="1" applyNumberFormat="1" applyBorder="1"/>
    <xf numFmtId="0" fontId="10" fillId="0" borderId="28" xfId="0" applyFont="1" applyBorder="1" applyAlignment="1">
      <alignment horizontal="center"/>
    </xf>
    <xf numFmtId="44" fontId="0" fillId="0" borderId="28" xfId="3" applyFont="1" applyBorder="1" applyAlignment="1">
      <alignment horizontal="right"/>
    </xf>
    <xf numFmtId="44" fontId="0" fillId="0" borderId="0" xfId="3" applyFont="1" applyFill="1" applyBorder="1" applyAlignment="1">
      <alignment horizontal="right"/>
    </xf>
    <xf numFmtId="44" fontId="0" fillId="0" borderId="0" xfId="3" applyFont="1" applyAlignment="1">
      <alignment horizontal="right"/>
    </xf>
    <xf numFmtId="44" fontId="0" fillId="0" borderId="0" xfId="0" applyNumberFormat="1"/>
    <xf numFmtId="0" fontId="4" fillId="0" borderId="30" xfId="0" applyFont="1" applyBorder="1"/>
    <xf numFmtId="165" fontId="0" fillId="0" borderId="17" xfId="1" applyNumberFormat="1" applyFont="1" applyBorder="1"/>
    <xf numFmtId="165" fontId="0" fillId="0" borderId="37" xfId="1" applyNumberFormat="1" applyFont="1" applyBorder="1"/>
    <xf numFmtId="0" fontId="0" fillId="0" borderId="38" xfId="0" applyBorder="1"/>
    <xf numFmtId="0" fontId="4" fillId="0" borderId="39" xfId="0" applyFont="1" applyBorder="1"/>
    <xf numFmtId="165" fontId="0" fillId="0" borderId="39" xfId="1" applyNumberFormat="1" applyFont="1" applyBorder="1"/>
    <xf numFmtId="0" fontId="4" fillId="0" borderId="28" xfId="0" applyFont="1" applyBorder="1"/>
    <xf numFmtId="165" fontId="0" fillId="5" borderId="9" xfId="1" applyNumberFormat="1" applyFont="1" applyFill="1" applyBorder="1"/>
    <xf numFmtId="165" fontId="0" fillId="5" borderId="2" xfId="1" applyNumberFormat="1" applyFont="1" applyFill="1" applyBorder="1"/>
    <xf numFmtId="0" fontId="4" fillId="0" borderId="38" xfId="0" applyFont="1" applyBorder="1"/>
    <xf numFmtId="165" fontId="0" fillId="0" borderId="17" xfId="1" applyNumberFormat="1" applyFont="1" applyBorder="1" applyAlignment="1">
      <alignment horizontal="right" vertical="center"/>
    </xf>
    <xf numFmtId="165" fontId="0" fillId="0" borderId="28" xfId="0" applyNumberFormat="1" applyBorder="1"/>
    <xf numFmtId="3" fontId="0" fillId="0" borderId="35" xfId="0" applyNumberFormat="1" applyBorder="1"/>
    <xf numFmtId="3" fontId="0" fillId="0" borderId="35" xfId="0" applyNumberFormat="1" applyBorder="1" applyAlignment="1">
      <alignment horizontal="right"/>
    </xf>
    <xf numFmtId="3" fontId="0" fillId="0" borderId="36" xfId="0" applyNumberFormat="1" applyBorder="1"/>
    <xf numFmtId="3" fontId="5" fillId="0" borderId="5" xfId="0" applyNumberFormat="1" applyFont="1" applyBorder="1"/>
    <xf numFmtId="0" fontId="46" fillId="0" borderId="0" xfId="0" applyFont="1"/>
    <xf numFmtId="173" fontId="0" fillId="0" borderId="0" xfId="0" applyNumberFormat="1"/>
    <xf numFmtId="165" fontId="5" fillId="0" borderId="1" xfId="1" applyNumberFormat="1" applyFont="1" applyFill="1" applyBorder="1"/>
    <xf numFmtId="3" fontId="15" fillId="2" borderId="1" xfId="0" applyNumberFormat="1" applyFont="1" applyFill="1" applyBorder="1" applyAlignment="1">
      <alignment horizontal="right"/>
    </xf>
    <xf numFmtId="174" fontId="5" fillId="0" borderId="1" xfId="0" applyNumberFormat="1" applyFont="1" applyBorder="1"/>
    <xf numFmtId="49" fontId="16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center"/>
    </xf>
    <xf numFmtId="9" fontId="0" fillId="0" borderId="1" xfId="4" applyFont="1" applyBorder="1"/>
    <xf numFmtId="3" fontId="16" fillId="2" borderId="1" xfId="5" applyNumberFormat="1" applyFont="1" applyFill="1" applyBorder="1" applyAlignment="1">
      <alignment horizontal="right" vertical="center"/>
    </xf>
    <xf numFmtId="3" fontId="16" fillId="0" borderId="1" xfId="5" applyNumberFormat="1" applyFont="1" applyBorder="1" applyAlignment="1">
      <alignment horizontal="right" vertical="center"/>
    </xf>
    <xf numFmtId="0" fontId="5" fillId="0" borderId="1" xfId="5" applyFont="1" applyBorder="1" applyAlignment="1">
      <alignment horizontal="right"/>
    </xf>
    <xf numFmtId="3" fontId="5" fillId="0" borderId="1" xfId="5" applyNumberFormat="1" applyFont="1" applyBorder="1" applyAlignment="1">
      <alignment horizontal="right"/>
    </xf>
    <xf numFmtId="3" fontId="4" fillId="0" borderId="1" xfId="5" applyNumberFormat="1" applyBorder="1" applyAlignment="1">
      <alignment horizontal="right"/>
    </xf>
    <xf numFmtId="0" fontId="5" fillId="2" borderId="1" xfId="5" applyFont="1" applyFill="1" applyBorder="1" applyAlignment="1">
      <alignment horizontal="right"/>
    </xf>
    <xf numFmtId="3" fontId="22" fillId="0" borderId="1" xfId="5" applyNumberFormat="1" applyFont="1" applyBorder="1" applyAlignment="1">
      <alignment horizontal="right"/>
    </xf>
    <xf numFmtId="3" fontId="16" fillId="0" borderId="1" xfId="5" applyNumberFormat="1" applyFont="1" applyBorder="1" applyAlignment="1">
      <alignment vertical="center"/>
    </xf>
    <xf numFmtId="3" fontId="16" fillId="2" borderId="1" xfId="5" applyNumberFormat="1" applyFont="1" applyFill="1" applyBorder="1" applyAlignment="1">
      <alignment vertical="center"/>
    </xf>
    <xf numFmtId="3" fontId="7" fillId="0" borderId="1" xfId="5" applyNumberFormat="1" applyFont="1" applyBorder="1" applyAlignment="1">
      <alignment vertical="center"/>
    </xf>
    <xf numFmtId="3" fontId="11" fillId="2" borderId="1" xfId="5" applyNumberFormat="1" applyFont="1" applyFill="1" applyBorder="1" applyAlignment="1">
      <alignment horizontal="right" vertical="center" wrapText="1"/>
    </xf>
    <xf numFmtId="3" fontId="11" fillId="0" borderId="1" xfId="5" applyNumberFormat="1" applyFont="1" applyBorder="1" applyAlignment="1">
      <alignment horizontal="right" vertical="center" wrapText="1"/>
    </xf>
    <xf numFmtId="3" fontId="35" fillId="0" borderId="1" xfId="5" applyNumberFormat="1" applyFont="1" applyBorder="1" applyAlignment="1">
      <alignment horizontal="right" vertical="center" wrapText="1"/>
    </xf>
    <xf numFmtId="3" fontId="35" fillId="2" borderId="1" xfId="5" applyNumberFormat="1" applyFont="1" applyFill="1" applyBorder="1" applyAlignment="1">
      <alignment horizontal="right" vertical="center" wrapText="1"/>
    </xf>
    <xf numFmtId="3" fontId="7" fillId="0" borderId="1" xfId="5" applyNumberFormat="1" applyFont="1" applyBorder="1"/>
    <xf numFmtId="165" fontId="16" fillId="0" borderId="1" xfId="5" applyNumberFormat="1" applyFont="1" applyBorder="1"/>
    <xf numFmtId="3" fontId="5" fillId="0" borderId="1" xfId="6" applyNumberFormat="1" applyFont="1" applyBorder="1"/>
    <xf numFmtId="3" fontId="5" fillId="2" borderId="1" xfId="6" applyNumberFormat="1" applyFont="1" applyFill="1" applyBorder="1"/>
    <xf numFmtId="3" fontId="16" fillId="0" borderId="1" xfId="6" applyNumberFormat="1" applyFont="1" applyBorder="1" applyAlignment="1">
      <alignment horizontal="right" vertical="center"/>
    </xf>
    <xf numFmtId="3" fontId="16" fillId="2" borderId="1" xfId="6" applyNumberFormat="1" applyFont="1" applyFill="1" applyBorder="1" applyAlignment="1">
      <alignment horizontal="right" vertical="center"/>
    </xf>
    <xf numFmtId="3" fontId="16" fillId="10" borderId="1" xfId="6" applyNumberFormat="1" applyFont="1" applyFill="1" applyBorder="1" applyAlignment="1">
      <alignment horizontal="right" vertical="center"/>
    </xf>
    <xf numFmtId="0" fontId="5" fillId="0" borderId="1" xfId="6" applyFont="1" applyBorder="1"/>
    <xf numFmtId="3" fontId="5" fillId="0" borderId="1" xfId="5" applyNumberFormat="1" applyFont="1" applyBorder="1" applyAlignment="1">
      <alignment vertical="center"/>
    </xf>
    <xf numFmtId="174" fontId="7" fillId="0" borderId="0" xfId="2" applyNumberFormat="1" applyFont="1"/>
    <xf numFmtId="165" fontId="13" fillId="0" borderId="1" xfId="0" applyNumberFormat="1" applyFont="1" applyBorder="1" applyAlignment="1">
      <alignment horizontal="right" vertical="center"/>
    </xf>
    <xf numFmtId="8" fontId="0" fillId="0" borderId="0" xfId="0" applyNumberFormat="1"/>
    <xf numFmtId="43" fontId="0" fillId="0" borderId="0" xfId="0" applyNumberFormat="1"/>
    <xf numFmtId="165" fontId="16" fillId="2" borderId="1" xfId="1" applyNumberFormat="1" applyFont="1" applyFill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0" fontId="15" fillId="0" borderId="9" xfId="0" applyFont="1" applyBorder="1" applyAlignment="1">
      <alignment horizontal="left" vertical="center"/>
    </xf>
    <xf numFmtId="173" fontId="0" fillId="0" borderId="1" xfId="0" applyNumberFormat="1" applyBorder="1" applyAlignment="1">
      <alignment horizontal="right" wrapText="1"/>
    </xf>
    <xf numFmtId="173" fontId="0" fillId="0" borderId="1" xfId="0" applyNumberFormat="1" applyBorder="1"/>
    <xf numFmtId="6" fontId="0" fillId="0" borderId="1" xfId="0" applyNumberFormat="1" applyBorder="1" applyAlignment="1">
      <alignment horizontal="right" wrapText="1"/>
    </xf>
    <xf numFmtId="44" fontId="7" fillId="0" borderId="0" xfId="7" applyFont="1"/>
    <xf numFmtId="44" fontId="7" fillId="0" borderId="0" xfId="0" applyNumberFormat="1" applyFont="1"/>
    <xf numFmtId="14" fontId="1" fillId="0" borderId="0" xfId="0" applyNumberFormat="1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9" fontId="7" fillId="0" borderId="0" xfId="2" applyFont="1" applyBorder="1"/>
    <xf numFmtId="174" fontId="7" fillId="0" borderId="0" xfId="2" applyNumberFormat="1" applyFont="1" applyBorder="1"/>
    <xf numFmtId="0" fontId="0" fillId="0" borderId="0" xfId="0" applyBorder="1"/>
    <xf numFmtId="3" fontId="0" fillId="0" borderId="0" xfId="0" applyNumberFormat="1" applyBorder="1"/>
    <xf numFmtId="0" fontId="7" fillId="0" borderId="0" xfId="0" applyFont="1" applyBorder="1"/>
    <xf numFmtId="3" fontId="7" fillId="0" borderId="0" xfId="0" applyNumberFormat="1" applyFont="1" applyBorder="1"/>
    <xf numFmtId="10" fontId="7" fillId="0" borderId="0" xfId="0" applyNumberFormat="1" applyFont="1" applyBorder="1"/>
    <xf numFmtId="3" fontId="7" fillId="0" borderId="8" xfId="1" applyNumberFormat="1" applyFont="1" applyBorder="1"/>
    <xf numFmtId="0" fontId="5" fillId="0" borderId="0" xfId="0" applyFont="1" applyAlignment="1">
      <alignment horizontal="right"/>
    </xf>
    <xf numFmtId="0" fontId="7" fillId="0" borderId="0" xfId="0" applyFont="1" applyBorder="1" applyAlignment="1"/>
    <xf numFmtId="0" fontId="7" fillId="0" borderId="40" xfId="0" applyFont="1" applyBorder="1"/>
    <xf numFmtId="1" fontId="7" fillId="0" borderId="41" xfId="0" applyNumberFormat="1" applyFont="1" applyBorder="1" applyAlignment="1">
      <alignment horizontal="center" vertical="center" wrapText="1"/>
    </xf>
    <xf numFmtId="1" fontId="7" fillId="2" borderId="41" xfId="0" applyNumberFormat="1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/>
    </xf>
    <xf numFmtId="164" fontId="0" fillId="0" borderId="44" xfId="0" applyNumberFormat="1" applyBorder="1"/>
    <xf numFmtId="0" fontId="7" fillId="0" borderId="45" xfId="0" applyFont="1" applyBorder="1"/>
    <xf numFmtId="3" fontId="7" fillId="0" borderId="35" xfId="0" applyNumberFormat="1" applyFont="1" applyBorder="1"/>
    <xf numFmtId="3" fontId="7" fillId="2" borderId="35" xfId="0" applyNumberFormat="1" applyFont="1" applyFill="1" applyBorder="1"/>
    <xf numFmtId="0" fontId="5" fillId="0" borderId="47" xfId="0" applyFont="1" applyBorder="1" applyAlignment="1">
      <alignment horizontal="right"/>
    </xf>
    <xf numFmtId="3" fontId="7" fillId="0" borderId="48" xfId="0" applyNumberFormat="1" applyFont="1" applyBorder="1"/>
    <xf numFmtId="3" fontId="7" fillId="0" borderId="49" xfId="0" applyNumberFormat="1" applyFont="1" applyBorder="1"/>
    <xf numFmtId="3" fontId="7" fillId="2" borderId="48" xfId="0" applyNumberFormat="1" applyFont="1" applyFill="1" applyBorder="1"/>
    <xf numFmtId="3" fontId="7" fillId="0" borderId="48" xfId="1" applyNumberFormat="1" applyFont="1" applyFill="1" applyBorder="1"/>
    <xf numFmtId="0" fontId="7" fillId="6" borderId="48" xfId="0" applyFont="1" applyFill="1" applyBorder="1"/>
    <xf numFmtId="3" fontId="7" fillId="2" borderId="49" xfId="0" applyNumberFormat="1" applyFont="1" applyFill="1" applyBorder="1"/>
    <xf numFmtId="0" fontId="5" fillId="0" borderId="40" xfId="0" applyFont="1" applyBorder="1" applyAlignment="1">
      <alignment horizontal="right"/>
    </xf>
    <xf numFmtId="3" fontId="7" fillId="0" borderId="41" xfId="1" applyNumberFormat="1" applyFont="1" applyBorder="1"/>
    <xf numFmtId="0" fontId="7" fillId="0" borderId="41" xfId="0" applyFont="1" applyBorder="1"/>
    <xf numFmtId="3" fontId="7" fillId="0" borderId="42" xfId="1" applyNumberFormat="1" applyFont="1" applyBorder="1"/>
    <xf numFmtId="0" fontId="5" fillId="0" borderId="43" xfId="0" applyFont="1" applyBorder="1" applyAlignment="1">
      <alignment horizontal="right"/>
    </xf>
    <xf numFmtId="3" fontId="7" fillId="0" borderId="44" xfId="0" applyNumberFormat="1" applyFont="1" applyBorder="1"/>
    <xf numFmtId="0" fontId="5" fillId="0" borderId="45" xfId="0" applyFont="1" applyBorder="1" applyAlignment="1">
      <alignment horizontal="right"/>
    </xf>
    <xf numFmtId="0" fontId="7" fillId="0" borderId="35" xfId="0" applyFont="1" applyBorder="1"/>
    <xf numFmtId="3" fontId="7" fillId="0" borderId="46" xfId="0" applyNumberFormat="1" applyFont="1" applyBorder="1"/>
    <xf numFmtId="0" fontId="7" fillId="0" borderId="48" xfId="0" applyFont="1" applyBorder="1"/>
    <xf numFmtId="0" fontId="4" fillId="0" borderId="40" xfId="0" applyFont="1" applyBorder="1" applyAlignment="1">
      <alignment horizontal="right"/>
    </xf>
    <xf numFmtId="164" fontId="0" fillId="0" borderId="41" xfId="0" applyNumberFormat="1" applyBorder="1"/>
    <xf numFmtId="2" fontId="0" fillId="0" borderId="41" xfId="0" applyNumberFormat="1" applyBorder="1"/>
    <xf numFmtId="0" fontId="0" fillId="0" borderId="41" xfId="0" applyBorder="1"/>
    <xf numFmtId="164" fontId="0" fillId="0" borderId="42" xfId="0" applyNumberFormat="1" applyBorder="1"/>
    <xf numFmtId="0" fontId="4" fillId="2" borderId="43" xfId="0" applyFont="1" applyFill="1" applyBorder="1" applyAlignment="1">
      <alignment horizontal="right"/>
    </xf>
    <xf numFmtId="164" fontId="4" fillId="0" borderId="44" xfId="0" applyNumberFormat="1" applyFont="1" applyBorder="1"/>
    <xf numFmtId="0" fontId="4" fillId="0" borderId="45" xfId="0" applyFont="1" applyBorder="1" applyAlignment="1">
      <alignment horizontal="right"/>
    </xf>
    <xf numFmtId="164" fontId="0" fillId="0" borderId="35" xfId="0" applyNumberFormat="1" applyBorder="1"/>
    <xf numFmtId="0" fontId="0" fillId="0" borderId="35" xfId="0" applyBorder="1"/>
    <xf numFmtId="164" fontId="0" fillId="0" borderId="46" xfId="0" applyNumberFormat="1" applyBorder="1"/>
    <xf numFmtId="1" fontId="8" fillId="0" borderId="41" xfId="0" applyNumberFormat="1" applyFont="1" applyBorder="1" applyAlignment="1">
      <alignment horizontal="center" vertical="center" wrapText="1"/>
    </xf>
    <xf numFmtId="0" fontId="8" fillId="0" borderId="41" xfId="0" applyFont="1" applyBorder="1" applyAlignment="1">
      <alignment vertical="center" wrapText="1"/>
    </xf>
    <xf numFmtId="0" fontId="9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164" fontId="7" fillId="0" borderId="46" xfId="0" applyNumberFormat="1" applyFont="1" applyBorder="1"/>
    <xf numFmtId="9" fontId="5" fillId="0" borderId="1" xfId="2" applyFont="1" applyBorder="1"/>
    <xf numFmtId="0" fontId="5" fillId="0" borderId="6" xfId="0" applyFont="1" applyBorder="1"/>
    <xf numFmtId="0" fontId="5" fillId="0" borderId="47" xfId="0" applyFont="1" applyBorder="1"/>
    <xf numFmtId="173" fontId="11" fillId="0" borderId="48" xfId="0" applyNumberFormat="1" applyFont="1" applyBorder="1"/>
    <xf numFmtId="164" fontId="11" fillId="0" borderId="49" xfId="0" applyNumberFormat="1" applyFont="1" applyBorder="1"/>
    <xf numFmtId="0" fontId="46" fillId="0" borderId="40" xfId="0" applyFont="1" applyBorder="1"/>
    <xf numFmtId="173" fontId="0" fillId="0" borderId="41" xfId="0" applyNumberFormat="1" applyBorder="1" applyAlignment="1">
      <alignment horizontal="right" wrapText="1"/>
    </xf>
    <xf numFmtId="0" fontId="4" fillId="0" borderId="43" xfId="0" applyFont="1" applyBorder="1"/>
    <xf numFmtId="0" fontId="0" fillId="0" borderId="45" xfId="0" applyBorder="1"/>
    <xf numFmtId="173" fontId="11" fillId="0" borderId="35" xfId="0" applyNumberFormat="1" applyFont="1" applyBorder="1"/>
    <xf numFmtId="164" fontId="11" fillId="0" borderId="46" xfId="0" applyNumberFormat="1" applyFont="1" applyBorder="1"/>
    <xf numFmtId="173" fontId="0" fillId="0" borderId="41" xfId="0" applyNumberFormat="1" applyBorder="1"/>
    <xf numFmtId="0" fontId="0" fillId="0" borderId="42" xfId="0" applyBorder="1"/>
    <xf numFmtId="0" fontId="0" fillId="0" borderId="43" xfId="0" applyBorder="1"/>
    <xf numFmtId="0" fontId="0" fillId="2" borderId="43" xfId="0" applyFill="1" applyBorder="1"/>
    <xf numFmtId="0" fontId="4" fillId="2" borderId="43" xfId="0" applyFont="1" applyFill="1" applyBorder="1"/>
    <xf numFmtId="173" fontId="7" fillId="0" borderId="35" xfId="0" applyNumberFormat="1" applyFont="1" applyBorder="1"/>
  </cellXfs>
  <cellStyles count="8">
    <cellStyle name="Comma 2" xfId="1" xr:uid="{8486EC89-7AB2-493E-B500-2F4CD544C72F}"/>
    <cellStyle name="Currency" xfId="7" builtinId="4"/>
    <cellStyle name="Currency 2" xfId="3" xr:uid="{1D0D2363-FEC4-49E8-BA07-6967C8CF24C8}"/>
    <cellStyle name="Normal" xfId="0" builtinId="0"/>
    <cellStyle name="Normal 2" xfId="5" xr:uid="{11A39C1F-4949-48EB-8F16-203DD5EE2924}"/>
    <cellStyle name="Normal 3" xfId="6" xr:uid="{8489E596-2155-4FEF-B68D-5A2C04363648}"/>
    <cellStyle name="Percent" xfId="4" builtinId="5"/>
    <cellStyle name="Percent 2" xfId="2" xr:uid="{B7ED7DB6-F9AC-4E53-A80E-A2F2B0EDAB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connections" Target="connection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0%20Budget\2020%20Proposed%20&amp;%20Default%20Budget%20%20(version%201)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 Budget"/>
      <sheetName val="2020 Budget Summary"/>
      <sheetName val="Executive 2020"/>
      <sheetName val="Town Clerk 2020"/>
      <sheetName val="Finance-Tax Collecting 2020"/>
      <sheetName val="Real Property Appr 2020"/>
      <sheetName val="Legal 2020"/>
      <sheetName val="Planning Zoning 2020"/>
      <sheetName val="General Buildings 2020"/>
      <sheetName val="Adv-Reg-Prop.Liab-Oth Gov 2020"/>
      <sheetName val="Police 2020"/>
      <sheetName val="Fire 2020"/>
      <sheetName val="Dispatch-BLD INSPECTION 2020"/>
      <sheetName val="Hwy 2020"/>
      <sheetName val=" St Lighting 2020"/>
      <sheetName val="Ambulance GF 2020"/>
      <sheetName val="Health Agencies 2020"/>
      <sheetName val="Welfare 2020"/>
      <sheetName val="Parks 2020"/>
      <sheetName val="Library 2020"/>
      <sheetName val="CULTURE-CONS COMM 2020"/>
      <sheetName val="Debt Service GF 2020"/>
      <sheetName val="COUNTRY CLUB 2020"/>
      <sheetName val="Parks &amp; Rec spec 2020"/>
      <sheetName val="Revenue est. 2020"/>
      <sheetName val="Totals"/>
      <sheetName val="Chart"/>
      <sheetName val="Warrant Articles"/>
    </sheetNames>
    <sheetDataSet>
      <sheetData sheetId="0"/>
      <sheetData sheetId="1"/>
      <sheetData sheetId="2">
        <row r="1">
          <cell r="E1" t="str">
            <v>2019 Unaudited 09/30/2018</v>
          </cell>
          <cell r="F1" t="str">
            <v>2020 Unaudited 09/30/2018</v>
          </cell>
          <cell r="J1" t="str">
            <v>% Change</v>
          </cell>
          <cell r="K1"/>
        </row>
      </sheetData>
      <sheetData sheetId="3">
        <row r="1">
          <cell r="E1" t="str">
            <v>2019 Unaudited 09/30/2018</v>
          </cell>
        </row>
      </sheetData>
      <sheetData sheetId="4">
        <row r="1">
          <cell r="E1" t="str">
            <v>2019 Unaudited 09/30/2018</v>
          </cell>
        </row>
      </sheetData>
      <sheetData sheetId="5">
        <row r="1">
          <cell r="E1" t="str">
            <v>2019 Unaudited 09/30/2018</v>
          </cell>
        </row>
      </sheetData>
      <sheetData sheetId="6">
        <row r="1">
          <cell r="E1" t="str">
            <v>2019 Unaudited 09/30/2018</v>
          </cell>
        </row>
      </sheetData>
      <sheetData sheetId="7">
        <row r="1">
          <cell r="E1" t="str">
            <v>2019 Unaudited 09/30/2018</v>
          </cell>
        </row>
      </sheetData>
      <sheetData sheetId="8">
        <row r="1">
          <cell r="E1" t="str">
            <v>2019 Unaudited 09/30/2018</v>
          </cell>
        </row>
      </sheetData>
      <sheetData sheetId="9">
        <row r="2">
          <cell r="A2" t="str">
            <v>01-4196</v>
          </cell>
        </row>
        <row r="19">
          <cell r="E19" t="str">
            <v>2019 Unaudited 09/30/2018</v>
          </cell>
        </row>
      </sheetData>
      <sheetData sheetId="10">
        <row r="1">
          <cell r="E1" t="str">
            <v>2019 Unaudited 09/30/2018</v>
          </cell>
        </row>
      </sheetData>
      <sheetData sheetId="11">
        <row r="1">
          <cell r="E1" t="str">
            <v>2019 Unaudited 09/30/2018</v>
          </cell>
        </row>
      </sheetData>
      <sheetData sheetId="12">
        <row r="2">
          <cell r="A2" t="str">
            <v xml:space="preserve"> 01-4299</v>
          </cell>
        </row>
      </sheetData>
      <sheetData sheetId="13">
        <row r="1">
          <cell r="E1" t="str">
            <v>2019 Unaudited 09/30/2018</v>
          </cell>
          <cell r="F1" t="str">
            <v>Comments, Changes
&amp; Suggestions</v>
          </cell>
        </row>
      </sheetData>
      <sheetData sheetId="14">
        <row r="1">
          <cell r="E1" t="str">
            <v>2019 Unaudited 09/30/2018</v>
          </cell>
        </row>
      </sheetData>
      <sheetData sheetId="15"/>
      <sheetData sheetId="16">
        <row r="1">
          <cell r="E1"/>
        </row>
      </sheetData>
      <sheetData sheetId="17">
        <row r="1">
          <cell r="E1">
            <v>0</v>
          </cell>
          <cell r="F1" t="str">
            <v>Comments, Changes
&amp; Adjustments</v>
          </cell>
        </row>
      </sheetData>
      <sheetData sheetId="18">
        <row r="1">
          <cell r="E1">
            <v>0</v>
          </cell>
          <cell r="F1" t="str">
            <v>Comments, Changes
&amp; Adjustments</v>
          </cell>
        </row>
      </sheetData>
      <sheetData sheetId="19"/>
      <sheetData sheetId="20">
        <row r="1">
          <cell r="E1">
            <v>0</v>
          </cell>
          <cell r="F1" t="str">
            <v>Comments, Changes
&amp; Adjustments</v>
          </cell>
        </row>
      </sheetData>
      <sheetData sheetId="21">
        <row r="2">
          <cell r="B2" t="str">
            <v>DEBT SERVICE</v>
          </cell>
        </row>
      </sheetData>
      <sheetData sheetId="22">
        <row r="1">
          <cell r="C1" t="str">
            <v>2019 Budget</v>
          </cell>
          <cell r="D1" t="str">
            <v>2019 Unaudited 12/30/19</v>
          </cell>
          <cell r="E1">
            <v>0</v>
          </cell>
        </row>
      </sheetData>
      <sheetData sheetId="23">
        <row r="1">
          <cell r="E1">
            <v>0</v>
          </cell>
          <cell r="F1" t="str">
            <v>Adjustments,
Changes
&amp; Comments</v>
          </cell>
        </row>
      </sheetData>
      <sheetData sheetId="24">
        <row r="93">
          <cell r="C93">
            <v>1196624</v>
          </cell>
        </row>
      </sheetData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2367D-32F5-4AD9-AAFD-3BF6FE57CCB7}">
  <dimension ref="A3:J34"/>
  <sheetViews>
    <sheetView tabSelected="1" topLeftCell="A5" zoomScaleNormal="100" workbookViewId="0">
      <selection activeCell="A49" sqref="A49"/>
    </sheetView>
  </sheetViews>
  <sheetFormatPr defaultRowHeight="12.75" x14ac:dyDescent="0.2"/>
  <cols>
    <col min="1" max="1" width="16.5703125" customWidth="1"/>
    <col min="2" max="2" width="10.5703125" bestFit="1" customWidth="1"/>
    <col min="3" max="3" width="13.7109375" customWidth="1"/>
    <col min="4" max="4" width="10.85546875" bestFit="1" customWidth="1"/>
    <col min="5" max="5" width="14" customWidth="1"/>
    <col min="6" max="6" width="7.140625" customWidth="1"/>
    <col min="7" max="7" width="3.42578125" customWidth="1"/>
  </cols>
  <sheetData>
    <row r="3" spans="2:5" ht="20.25" x14ac:dyDescent="0.3">
      <c r="B3" s="476"/>
      <c r="C3" s="476"/>
      <c r="D3" s="476"/>
      <c r="E3" s="476"/>
    </row>
    <row r="17" spans="1:10" ht="30" x14ac:dyDescent="0.4">
      <c r="A17" s="1">
        <v>2023</v>
      </c>
      <c r="B17" s="2"/>
      <c r="C17" s="3" t="s">
        <v>0</v>
      </c>
      <c r="D17" s="2"/>
      <c r="G17" s="2"/>
      <c r="H17" s="3"/>
      <c r="J17" s="3"/>
    </row>
    <row r="19" spans="1:10" x14ac:dyDescent="0.2">
      <c r="C19" t="s">
        <v>1</v>
      </c>
      <c r="D19" s="4"/>
    </row>
    <row r="20" spans="1:10" x14ac:dyDescent="0.2">
      <c r="F20" s="2"/>
      <c r="G20" s="2"/>
      <c r="H20" s="2"/>
      <c r="I20" s="2"/>
      <c r="J20" s="2"/>
    </row>
    <row r="23" spans="1:10" x14ac:dyDescent="0.2">
      <c r="A23" s="5"/>
      <c r="B23" s="4"/>
      <c r="C23" s="5"/>
    </row>
    <row r="27" spans="1:10" ht="6.75" customHeight="1" x14ac:dyDescent="0.2"/>
    <row r="28" spans="1:10" hidden="1" x14ac:dyDescent="0.2"/>
    <row r="29" spans="1:10" hidden="1" x14ac:dyDescent="0.2"/>
    <row r="34" spans="1:3" x14ac:dyDescent="0.2">
      <c r="A34" s="6"/>
      <c r="B34" s="6"/>
      <c r="C34" s="6"/>
    </row>
  </sheetData>
  <mergeCells count="1">
    <mergeCell ref="B3:E3"/>
  </mergeCells>
  <pageMargins left="0.75" right="0.75" top="1" bottom="1" header="0.5" footer="0.5"/>
  <pageSetup scale="85" orientation="landscape" r:id="rId1"/>
  <headerFooter alignWithMargins="0">
    <oddFooter>&amp;L&amp;D &amp;T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0EED1-F095-4B91-9BCA-783735FF1A05}">
  <sheetPr>
    <pageSetUpPr fitToPage="1"/>
  </sheetPr>
  <dimension ref="A1:L13"/>
  <sheetViews>
    <sheetView zoomScaleNormal="100" workbookViewId="0">
      <selection activeCell="D8" sqref="D8"/>
    </sheetView>
  </sheetViews>
  <sheetFormatPr defaultRowHeight="12.75" x14ac:dyDescent="0.2"/>
  <cols>
    <col min="1" max="1" width="10.42578125" customWidth="1"/>
    <col min="2" max="2" width="50.28515625" customWidth="1"/>
    <col min="3" max="4" width="16.85546875" style="5" customWidth="1"/>
    <col min="5" max="5" width="16.85546875" style="97" hidden="1" customWidth="1"/>
    <col min="6" max="6" width="14" hidden="1" customWidth="1"/>
    <col min="7" max="7" width="12.42578125" customWidth="1"/>
    <col min="8" max="8" width="13.28515625" style="97" bestFit="1" customWidth="1"/>
    <col min="9" max="9" width="11.5703125" customWidth="1"/>
    <col min="10" max="10" width="10.28515625" customWidth="1"/>
  </cols>
  <sheetData>
    <row r="1" spans="1:12" ht="47.25" x14ac:dyDescent="0.2">
      <c r="A1" s="58"/>
      <c r="B1" s="141" t="s">
        <v>627</v>
      </c>
      <c r="C1" s="60" t="s">
        <v>629</v>
      </c>
      <c r="D1" s="60" t="s">
        <v>633</v>
      </c>
      <c r="E1" s="142" t="str">
        <f>'[1]Planning Zoning 2020'!E1</f>
        <v>2019 Unaudited 09/30/2018</v>
      </c>
      <c r="F1" s="120" t="s">
        <v>168</v>
      </c>
      <c r="G1" s="33" t="s">
        <v>630</v>
      </c>
      <c r="H1" s="33" t="s">
        <v>631</v>
      </c>
      <c r="I1" s="33" t="s">
        <v>32</v>
      </c>
      <c r="J1" s="33" t="s">
        <v>33</v>
      </c>
    </row>
    <row r="2" spans="1:12" ht="15.75" x14ac:dyDescent="0.2">
      <c r="A2" s="143" t="s">
        <v>169</v>
      </c>
      <c r="B2" s="36" t="s">
        <v>170</v>
      </c>
      <c r="C2" s="134"/>
      <c r="D2" s="134"/>
      <c r="E2" s="144"/>
      <c r="F2" s="7"/>
      <c r="G2" s="40"/>
      <c r="H2" s="135"/>
      <c r="I2" s="40"/>
      <c r="J2" s="40"/>
    </row>
    <row r="3" spans="1:12" ht="15.75" x14ac:dyDescent="0.2">
      <c r="A3" s="143"/>
      <c r="B3" s="36"/>
      <c r="C3" s="134"/>
      <c r="D3" s="134"/>
      <c r="E3" s="144"/>
      <c r="F3" s="7"/>
      <c r="G3" s="40"/>
      <c r="H3" s="135"/>
      <c r="I3" s="40"/>
      <c r="J3" s="40"/>
    </row>
    <row r="4" spans="1:12" x14ac:dyDescent="0.2">
      <c r="A4" s="73" t="s">
        <v>38</v>
      </c>
      <c r="B4" s="42" t="s">
        <v>171</v>
      </c>
      <c r="C4" s="145">
        <v>10000</v>
      </c>
      <c r="D4" s="66">
        <v>5889.09</v>
      </c>
      <c r="E4" s="66"/>
      <c r="F4" s="66"/>
      <c r="G4" s="145">
        <v>10000</v>
      </c>
      <c r="H4" s="444">
        <v>10000</v>
      </c>
      <c r="I4" s="11">
        <f>H4-C4</f>
        <v>0</v>
      </c>
      <c r="J4" s="70">
        <f>I4/C4</f>
        <v>0</v>
      </c>
    </row>
    <row r="5" spans="1:12" x14ac:dyDescent="0.2">
      <c r="A5" s="41" t="s">
        <v>45</v>
      </c>
      <c r="B5" s="42" t="s">
        <v>46</v>
      </c>
      <c r="C5" s="66">
        <v>765</v>
      </c>
      <c r="D5" s="66">
        <v>445.31</v>
      </c>
      <c r="E5" s="66"/>
      <c r="F5" s="66"/>
      <c r="G5" s="66">
        <v>765</v>
      </c>
      <c r="H5" s="442">
        <v>765</v>
      </c>
      <c r="I5" s="11">
        <f t="shared" ref="I5:I11" si="0">H5-C5</f>
        <v>0</v>
      </c>
      <c r="J5" s="70">
        <f t="shared" ref="J5:J11" si="1">I5/C5</f>
        <v>0</v>
      </c>
    </row>
    <row r="6" spans="1:12" x14ac:dyDescent="0.2">
      <c r="A6" s="41" t="s">
        <v>173</v>
      </c>
      <c r="B6" s="42" t="s">
        <v>174</v>
      </c>
      <c r="C6" s="66">
        <v>4800</v>
      </c>
      <c r="D6" s="66">
        <v>5784</v>
      </c>
      <c r="E6" s="43"/>
      <c r="F6" s="7"/>
      <c r="G6" s="66">
        <v>4800</v>
      </c>
      <c r="H6" s="444">
        <v>4800</v>
      </c>
      <c r="I6" s="11">
        <f t="shared" si="0"/>
        <v>0</v>
      </c>
      <c r="J6" s="70">
        <f t="shared" si="1"/>
        <v>0</v>
      </c>
      <c r="L6">
        <f>H4*0.0765</f>
        <v>765</v>
      </c>
    </row>
    <row r="7" spans="1:12" x14ac:dyDescent="0.2">
      <c r="A7" s="41" t="s">
        <v>163</v>
      </c>
      <c r="B7" s="42" t="s">
        <v>175</v>
      </c>
      <c r="C7" s="66">
        <v>100</v>
      </c>
      <c r="D7" s="66">
        <v>0</v>
      </c>
      <c r="E7" s="43"/>
      <c r="F7" s="7"/>
      <c r="G7" s="66">
        <v>100</v>
      </c>
      <c r="H7" s="444">
        <v>100</v>
      </c>
      <c r="I7" s="11">
        <f t="shared" si="0"/>
        <v>0</v>
      </c>
      <c r="J7" s="70">
        <f t="shared" si="1"/>
        <v>0</v>
      </c>
    </row>
    <row r="8" spans="1:12" x14ac:dyDescent="0.2">
      <c r="A8" s="41"/>
      <c r="B8" s="42" t="s">
        <v>176</v>
      </c>
      <c r="C8" s="66">
        <v>1325</v>
      </c>
      <c r="D8" s="66">
        <v>1325</v>
      </c>
      <c r="E8" s="43"/>
      <c r="F8" s="7"/>
      <c r="G8" s="66">
        <v>1325</v>
      </c>
      <c r="H8" s="446">
        <v>1325</v>
      </c>
      <c r="I8" s="11">
        <f t="shared" si="0"/>
        <v>0</v>
      </c>
      <c r="J8" s="70">
        <f t="shared" si="1"/>
        <v>0</v>
      </c>
    </row>
    <row r="9" spans="1:12" ht="12.75" hidden="1" customHeight="1" x14ac:dyDescent="0.2">
      <c r="A9" s="41" t="s">
        <v>177</v>
      </c>
      <c r="B9" s="42" t="s">
        <v>178</v>
      </c>
      <c r="C9" s="66"/>
      <c r="D9" s="66"/>
      <c r="E9" s="43"/>
      <c r="F9" s="7"/>
      <c r="G9" s="66"/>
      <c r="H9" s="442"/>
      <c r="I9" s="11">
        <f t="shared" si="0"/>
        <v>0</v>
      </c>
      <c r="J9" s="70" t="e">
        <f t="shared" si="1"/>
        <v>#DIV/0!</v>
      </c>
    </row>
    <row r="10" spans="1:12" x14ac:dyDescent="0.2">
      <c r="A10" s="41"/>
      <c r="B10" s="42" t="s">
        <v>179</v>
      </c>
      <c r="C10" s="66">
        <v>9000</v>
      </c>
      <c r="D10" s="66">
        <v>0</v>
      </c>
      <c r="E10" s="43"/>
      <c r="F10" s="7"/>
      <c r="G10" s="66">
        <v>0</v>
      </c>
      <c r="H10" s="442">
        <v>0</v>
      </c>
      <c r="I10" s="11">
        <f t="shared" si="0"/>
        <v>-9000</v>
      </c>
      <c r="J10" s="70">
        <f t="shared" si="1"/>
        <v>-1</v>
      </c>
    </row>
    <row r="11" spans="1:12" ht="15.75" x14ac:dyDescent="0.25">
      <c r="A11" s="143" t="s">
        <v>85</v>
      </c>
      <c r="B11" s="36" t="s">
        <v>627</v>
      </c>
      <c r="C11" s="75">
        <f>SUM(C4:C10)</f>
        <v>25990</v>
      </c>
      <c r="D11" s="75">
        <f>SUM(D4:D10)</f>
        <v>13443.400000000001</v>
      </c>
      <c r="E11" s="51">
        <f>SUM(E4:E10)</f>
        <v>0</v>
      </c>
      <c r="F11" s="7"/>
      <c r="G11" s="150">
        <f>SUM(G4:G10)</f>
        <v>16990</v>
      </c>
      <c r="H11" s="151">
        <f>SUM(H4:H10)</f>
        <v>16990</v>
      </c>
      <c r="I11" s="11">
        <f t="shared" si="0"/>
        <v>-9000</v>
      </c>
      <c r="J11" s="70">
        <f t="shared" si="1"/>
        <v>-0.34628703347441325</v>
      </c>
    </row>
    <row r="12" spans="1:12" x14ac:dyDescent="0.2">
      <c r="B12" s="53"/>
      <c r="C12" s="77"/>
      <c r="D12" s="77"/>
      <c r="E12" s="152"/>
      <c r="I12" s="153"/>
    </row>
    <row r="13" spans="1:12" x14ac:dyDescent="0.2">
      <c r="C13" s="79"/>
      <c r="D13" s="154"/>
      <c r="E13" s="80"/>
      <c r="H13" s="140">
        <v>7.6499999999999999E-2</v>
      </c>
    </row>
  </sheetData>
  <pageMargins left="0.75" right="0.75" top="1" bottom="1" header="0.5" footer="0.5"/>
  <pageSetup scale="87" fitToHeight="0" orientation="landscape" r:id="rId1"/>
  <headerFooter alignWithMargins="0">
    <oddHeader>&amp;L&amp;Z&amp;F &amp;F</oddHeader>
    <oddFooter>&amp;L&amp;A&amp;C&amp;D &amp;T&amp;R&amp;P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F5086-2394-4868-84A0-E743C3B7B71F}">
  <sheetPr>
    <pageSetUpPr fitToPage="1"/>
  </sheetPr>
  <dimension ref="A1:L26"/>
  <sheetViews>
    <sheetView topLeftCell="A11" zoomScaleNormal="100" workbookViewId="0">
      <selection activeCell="D26" sqref="D26"/>
    </sheetView>
  </sheetViews>
  <sheetFormatPr defaultRowHeight="12.75" x14ac:dyDescent="0.2"/>
  <cols>
    <col min="1" max="1" width="11.5703125" customWidth="1"/>
    <col min="2" max="2" width="39.85546875" bestFit="1" customWidth="1"/>
    <col min="3" max="4" width="17.85546875" customWidth="1"/>
    <col min="5" max="5" width="13.7109375" customWidth="1"/>
    <col min="6" max="6" width="13.28515625" bestFit="1" customWidth="1"/>
    <col min="7" max="7" width="11.5703125" customWidth="1"/>
    <col min="8" max="8" width="10.28515625" customWidth="1"/>
    <col min="9" max="9" width="25" customWidth="1"/>
  </cols>
  <sheetData>
    <row r="1" spans="1:12" ht="31.5" x14ac:dyDescent="0.2">
      <c r="A1" s="118"/>
      <c r="B1" s="155" t="s">
        <v>193</v>
      </c>
      <c r="C1" s="60" t="s">
        <v>629</v>
      </c>
      <c r="D1" s="60" t="s">
        <v>633</v>
      </c>
      <c r="E1" s="142" t="s">
        <v>630</v>
      </c>
      <c r="F1" s="33" t="s">
        <v>631</v>
      </c>
      <c r="G1" s="33" t="s">
        <v>32</v>
      </c>
      <c r="H1" s="33" t="s">
        <v>33</v>
      </c>
    </row>
    <row r="2" spans="1:12" ht="15.75" x14ac:dyDescent="0.2">
      <c r="A2" s="35" t="s">
        <v>194</v>
      </c>
      <c r="B2" s="36" t="s">
        <v>195</v>
      </c>
      <c r="C2" s="37"/>
      <c r="D2" s="37"/>
      <c r="E2" s="40"/>
      <c r="F2" s="40"/>
      <c r="G2" s="40"/>
      <c r="H2" s="40"/>
    </row>
    <row r="3" spans="1:12" x14ac:dyDescent="0.2">
      <c r="A3" s="158" t="s">
        <v>638</v>
      </c>
      <c r="B3" s="42" t="s">
        <v>159</v>
      </c>
      <c r="C3" s="28">
        <v>188595</v>
      </c>
      <c r="D3" s="11">
        <v>174481</v>
      </c>
      <c r="E3" s="28">
        <v>188595</v>
      </c>
      <c r="F3" s="7">
        <v>247000</v>
      </c>
      <c r="G3" s="11">
        <f t="shared" ref="G3:G10" si="0">F3-C3</f>
        <v>58405</v>
      </c>
      <c r="H3" s="70">
        <f t="shared" ref="H3:H10" si="1">G3/C3</f>
        <v>0.30968477425170338</v>
      </c>
    </row>
    <row r="4" spans="1:12" x14ac:dyDescent="0.2">
      <c r="A4" s="158" t="s">
        <v>639</v>
      </c>
      <c r="B4" s="42" t="s">
        <v>161</v>
      </c>
      <c r="C4" s="28">
        <v>14122</v>
      </c>
      <c r="D4" s="28">
        <v>12953.68</v>
      </c>
      <c r="E4" s="28">
        <v>14122</v>
      </c>
      <c r="F4" s="457">
        <v>15300</v>
      </c>
      <c r="G4" s="11">
        <f t="shared" si="0"/>
        <v>1178</v>
      </c>
      <c r="H4" s="70">
        <f t="shared" si="1"/>
        <v>8.3415946749752154E-2</v>
      </c>
    </row>
    <row r="5" spans="1:12" x14ac:dyDescent="0.2">
      <c r="A5" s="158" t="s">
        <v>196</v>
      </c>
      <c r="B5" s="5" t="s">
        <v>643</v>
      </c>
      <c r="C5" s="28">
        <v>2000</v>
      </c>
      <c r="D5" s="28">
        <v>16379</v>
      </c>
      <c r="E5" s="28">
        <v>2000</v>
      </c>
      <c r="F5" s="457">
        <v>2000</v>
      </c>
      <c r="G5" s="11">
        <f t="shared" si="0"/>
        <v>0</v>
      </c>
      <c r="H5" s="70">
        <f t="shared" si="1"/>
        <v>0</v>
      </c>
      <c r="I5" s="24"/>
    </row>
    <row r="6" spans="1:12" x14ac:dyDescent="0.2">
      <c r="A6" s="158" t="s">
        <v>640</v>
      </c>
      <c r="B6" s="42" t="s">
        <v>197</v>
      </c>
      <c r="C6" s="28">
        <v>51042</v>
      </c>
      <c r="D6" s="28">
        <v>40181</v>
      </c>
      <c r="E6" s="28">
        <v>51042</v>
      </c>
      <c r="F6" s="457">
        <v>55636</v>
      </c>
      <c r="G6" s="11">
        <f t="shared" si="0"/>
        <v>4594</v>
      </c>
      <c r="H6" s="70">
        <f t="shared" si="1"/>
        <v>9.000431017593355E-2</v>
      </c>
    </row>
    <row r="7" spans="1:12" x14ac:dyDescent="0.2">
      <c r="A7" s="158" t="s">
        <v>641</v>
      </c>
      <c r="B7" s="42" t="s">
        <v>198</v>
      </c>
      <c r="C7" s="28">
        <v>28237</v>
      </c>
      <c r="D7" s="28">
        <v>16652.14</v>
      </c>
      <c r="E7" s="28">
        <v>28237</v>
      </c>
      <c r="F7" s="458">
        <v>26101</v>
      </c>
      <c r="G7" s="11">
        <f t="shared" si="0"/>
        <v>-2136</v>
      </c>
      <c r="H7" s="70">
        <f t="shared" si="1"/>
        <v>-7.5645429755285612E-2</v>
      </c>
    </row>
    <row r="8" spans="1:12" x14ac:dyDescent="0.2">
      <c r="A8" s="158" t="s">
        <v>642</v>
      </c>
      <c r="B8" s="42" t="s">
        <v>199</v>
      </c>
      <c r="C8" s="28">
        <v>6621</v>
      </c>
      <c r="D8" s="28">
        <v>2151</v>
      </c>
      <c r="E8" s="28">
        <v>6621</v>
      </c>
      <c r="F8" s="458">
        <v>6026</v>
      </c>
      <c r="G8" s="11">
        <f t="shared" si="0"/>
        <v>-595</v>
      </c>
      <c r="H8" s="70">
        <f t="shared" si="1"/>
        <v>-8.9865579217640837E-2</v>
      </c>
    </row>
    <row r="9" spans="1:12" x14ac:dyDescent="0.2">
      <c r="A9" s="158"/>
      <c r="B9" s="42" t="s">
        <v>663</v>
      </c>
      <c r="C9" s="28"/>
      <c r="D9" s="28"/>
      <c r="E9" s="28"/>
      <c r="F9" s="458">
        <v>12995.36</v>
      </c>
      <c r="G9" s="11">
        <f t="shared" si="0"/>
        <v>12995.36</v>
      </c>
      <c r="H9" s="70" t="e">
        <f t="shared" si="1"/>
        <v>#DIV/0!</v>
      </c>
    </row>
    <row r="10" spans="1:12" ht="15.75" x14ac:dyDescent="0.25">
      <c r="A10" s="35" t="s">
        <v>85</v>
      </c>
      <c r="B10" s="36" t="s">
        <v>195</v>
      </c>
      <c r="C10" s="13">
        <f>SUM(C3:C9)</f>
        <v>290617</v>
      </c>
      <c r="D10" s="13">
        <f>SUM(D3:D9)</f>
        <v>262797.82</v>
      </c>
      <c r="E10" s="138">
        <f>SUM(E3:E9)</f>
        <v>290617</v>
      </c>
      <c r="F10" s="13">
        <f>SUM(F3:F9)</f>
        <v>365058.36</v>
      </c>
      <c r="G10" s="11">
        <f t="shared" si="0"/>
        <v>74441.359999999986</v>
      </c>
      <c r="H10" s="70">
        <f t="shared" si="1"/>
        <v>0.25614936497176694</v>
      </c>
      <c r="I10" s="55"/>
    </row>
    <row r="11" spans="1:12" x14ac:dyDescent="0.2">
      <c r="A11" s="160"/>
      <c r="B11" s="161"/>
      <c r="C11" s="7"/>
      <c r="D11" s="7"/>
      <c r="E11" s="7"/>
      <c r="F11" s="7"/>
      <c r="G11" s="11"/>
      <c r="H11" s="70"/>
    </row>
    <row r="12" spans="1:12" ht="45.75" customHeight="1" x14ac:dyDescent="0.2">
      <c r="A12" s="118"/>
      <c r="B12" s="162" t="s">
        <v>200</v>
      </c>
      <c r="C12" s="142" t="str">
        <f t="shared" ref="C12:F12" si="2">C1</f>
        <v>2022 Budget</v>
      </c>
      <c r="D12" s="142" t="str">
        <f t="shared" si="2"/>
        <v xml:space="preserve">2022 Unaudited </v>
      </c>
      <c r="E12" s="142" t="str">
        <f t="shared" si="2"/>
        <v>2023 Default</v>
      </c>
      <c r="F12" s="142" t="str">
        <f t="shared" si="2"/>
        <v>2023 Proposed</v>
      </c>
      <c r="G12" s="142" t="s">
        <v>32</v>
      </c>
      <c r="H12" s="163" t="s">
        <v>33</v>
      </c>
    </row>
    <row r="13" spans="1:12" ht="15.75" x14ac:dyDescent="0.2">
      <c r="A13" s="143" t="s">
        <v>201</v>
      </c>
      <c r="B13" s="36" t="s">
        <v>200</v>
      </c>
      <c r="C13" s="37"/>
      <c r="D13" s="37"/>
      <c r="E13" s="40"/>
      <c r="F13" s="40"/>
      <c r="G13" s="164"/>
      <c r="H13" s="165"/>
    </row>
    <row r="14" spans="1:12" x14ac:dyDescent="0.2">
      <c r="A14" s="158" t="s">
        <v>38</v>
      </c>
      <c r="B14" s="42" t="s">
        <v>202</v>
      </c>
      <c r="C14" s="28">
        <v>7076</v>
      </c>
      <c r="D14" s="28">
        <v>9615</v>
      </c>
      <c r="E14" s="28">
        <v>7076</v>
      </c>
      <c r="F14" s="166">
        <v>9672</v>
      </c>
      <c r="G14" s="11">
        <f>F14-C14</f>
        <v>2596</v>
      </c>
      <c r="H14" s="70">
        <f>G14/C14</f>
        <v>0.36687394007914076</v>
      </c>
      <c r="K14" s="27"/>
      <c r="L14" s="27"/>
    </row>
    <row r="15" spans="1:12" x14ac:dyDescent="0.2">
      <c r="A15" s="158" t="s">
        <v>45</v>
      </c>
      <c r="B15" s="42" t="s">
        <v>203</v>
      </c>
      <c r="C15" s="28">
        <v>541</v>
      </c>
      <c r="D15" s="28">
        <v>735</v>
      </c>
      <c r="E15" s="28">
        <v>541</v>
      </c>
      <c r="F15" s="72">
        <v>740</v>
      </c>
      <c r="G15" s="11">
        <f>F15-C15</f>
        <v>199</v>
      </c>
      <c r="H15" s="70">
        <f>G15/C15</f>
        <v>0.36783733826247689</v>
      </c>
    </row>
    <row r="16" spans="1:12" x14ac:dyDescent="0.2">
      <c r="A16" s="158" t="s">
        <v>102</v>
      </c>
      <c r="B16" s="42" t="s">
        <v>204</v>
      </c>
      <c r="C16" s="28">
        <v>5000</v>
      </c>
      <c r="D16" s="28">
        <v>4368</v>
      </c>
      <c r="E16" s="28">
        <v>5000</v>
      </c>
      <c r="F16" s="457">
        <v>5000</v>
      </c>
      <c r="G16" s="11">
        <f>F16-C16</f>
        <v>0</v>
      </c>
      <c r="H16" s="70">
        <f>G16/C16</f>
        <v>0</v>
      </c>
    </row>
    <row r="17" spans="1:9" x14ac:dyDescent="0.2">
      <c r="A17" s="158" t="s">
        <v>125</v>
      </c>
      <c r="B17" s="42" t="s">
        <v>406</v>
      </c>
      <c r="C17" s="28">
        <v>15000</v>
      </c>
      <c r="D17" s="28">
        <v>27466</v>
      </c>
      <c r="E17" s="28">
        <v>15000</v>
      </c>
      <c r="F17" s="457">
        <v>15000</v>
      </c>
      <c r="G17" s="11"/>
      <c r="H17" s="70"/>
    </row>
    <row r="18" spans="1:9" x14ac:dyDescent="0.2">
      <c r="A18" s="158"/>
      <c r="B18" s="42" t="s">
        <v>205</v>
      </c>
      <c r="C18" s="28"/>
      <c r="D18" s="28"/>
      <c r="E18" s="28"/>
      <c r="F18" s="28"/>
      <c r="G18" s="11">
        <f>F18-C18</f>
        <v>0</v>
      </c>
      <c r="H18" s="70" t="e">
        <f>G18/C18</f>
        <v>#DIV/0!</v>
      </c>
    </row>
    <row r="19" spans="1:9" ht="15.75" x14ac:dyDescent="0.25">
      <c r="A19" s="143" t="s">
        <v>85</v>
      </c>
      <c r="B19" s="62" t="s">
        <v>206</v>
      </c>
      <c r="C19" s="13">
        <f>SUM(C14:C18)</f>
        <v>27617</v>
      </c>
      <c r="D19" s="13">
        <f>SUM(D14:D18)</f>
        <v>42184</v>
      </c>
      <c r="E19" s="13">
        <f>SUM(E14:E18)</f>
        <v>27617</v>
      </c>
      <c r="F19" s="13">
        <f>SUM(F14:F18)</f>
        <v>30412</v>
      </c>
      <c r="G19" s="11">
        <f>F19-C19</f>
        <v>2795</v>
      </c>
      <c r="H19" s="70">
        <f>G19/C19</f>
        <v>0.1012057790491364</v>
      </c>
      <c r="I19" s="55"/>
    </row>
    <row r="20" spans="1:9" ht="46.5" customHeight="1" x14ac:dyDescent="0.2">
      <c r="A20" s="118"/>
      <c r="B20" s="162" t="s">
        <v>207</v>
      </c>
      <c r="C20" s="142" t="str">
        <f>C12</f>
        <v>2022 Budget</v>
      </c>
      <c r="D20" s="142" t="str">
        <f>D12</f>
        <v xml:space="preserve">2022 Unaudited </v>
      </c>
      <c r="E20" s="142" t="str">
        <f t="shared" ref="E20:F20" si="3">E12</f>
        <v>2023 Default</v>
      </c>
      <c r="F20" s="142" t="str">
        <f t="shared" si="3"/>
        <v>2023 Proposed</v>
      </c>
      <c r="G20" s="142" t="s">
        <v>32</v>
      </c>
      <c r="H20" s="163" t="s">
        <v>33</v>
      </c>
    </row>
    <row r="21" spans="1:9" ht="15.75" x14ac:dyDescent="0.2">
      <c r="A21" s="143" t="s">
        <v>208</v>
      </c>
      <c r="B21" s="62" t="s">
        <v>209</v>
      </c>
      <c r="C21" s="37"/>
      <c r="D21" s="37"/>
      <c r="E21" s="167"/>
      <c r="F21" s="40"/>
      <c r="G21" s="164"/>
      <c r="H21" s="165"/>
    </row>
    <row r="22" spans="1:9" x14ac:dyDescent="0.2">
      <c r="A22" s="41" t="s">
        <v>38</v>
      </c>
      <c r="B22" s="168" t="s">
        <v>210</v>
      </c>
      <c r="C22" s="28">
        <v>2000</v>
      </c>
      <c r="D22" s="28">
        <v>962.5</v>
      </c>
      <c r="E22" s="28">
        <v>2000</v>
      </c>
      <c r="F22" s="28">
        <v>2000</v>
      </c>
      <c r="G22" s="11">
        <f>F22-C22</f>
        <v>0</v>
      </c>
      <c r="H22" s="70">
        <f>G22/C22</f>
        <v>0</v>
      </c>
    </row>
    <row r="23" spans="1:9" x14ac:dyDescent="0.2">
      <c r="A23" s="41" t="s">
        <v>102</v>
      </c>
      <c r="B23" s="74" t="s">
        <v>211</v>
      </c>
      <c r="C23" s="28">
        <v>200</v>
      </c>
      <c r="D23" s="28">
        <v>29</v>
      </c>
      <c r="E23" s="28">
        <v>200</v>
      </c>
      <c r="F23" s="28">
        <v>200</v>
      </c>
      <c r="G23" s="11">
        <f>F23-C23</f>
        <v>0</v>
      </c>
      <c r="H23" s="70">
        <f>G23/C23</f>
        <v>0</v>
      </c>
    </row>
    <row r="24" spans="1:9" ht="15.75" x14ac:dyDescent="0.25">
      <c r="A24" s="143" t="s">
        <v>85</v>
      </c>
      <c r="B24" s="62" t="s">
        <v>209</v>
      </c>
      <c r="C24" s="13">
        <f t="shared" ref="C24:F24" si="4">SUM(C22:C23)</f>
        <v>2200</v>
      </c>
      <c r="D24" s="13">
        <f t="shared" si="4"/>
        <v>991.5</v>
      </c>
      <c r="E24" s="13">
        <f t="shared" si="4"/>
        <v>2200</v>
      </c>
      <c r="F24" s="13">
        <f t="shared" si="4"/>
        <v>2200</v>
      </c>
      <c r="G24" s="11">
        <f>F24-C24</f>
        <v>0</v>
      </c>
      <c r="H24" s="70">
        <f>G24/C24</f>
        <v>0</v>
      </c>
      <c r="I24" s="27"/>
    </row>
    <row r="25" spans="1:9" x14ac:dyDescent="0.2">
      <c r="C25" s="54"/>
      <c r="D25" s="54"/>
    </row>
    <row r="26" spans="1:9" x14ac:dyDescent="0.2">
      <c r="C26" s="54"/>
      <c r="D26" s="54"/>
    </row>
  </sheetData>
  <pageMargins left="0.75" right="0.75" top="0.75" bottom="1" header="0.5" footer="0.5"/>
  <pageSetup scale="91" orientation="landscape" r:id="rId1"/>
  <headerFooter alignWithMargins="0">
    <oddFooter>&amp;L&amp;A&amp;C&amp;D  &amp;T&amp;R&amp;P of &amp;N</oddFooter>
  </headerFooter>
  <rowBreaks count="2" manualBreakCount="2">
    <brk id="11" max="9" man="1"/>
    <brk id="1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723DD-F9D7-432F-9E8B-A5858CCA278C}">
  <sheetPr>
    <pageSetUpPr fitToPage="1"/>
  </sheetPr>
  <dimension ref="A1:N55"/>
  <sheetViews>
    <sheetView zoomScaleNormal="100" workbookViewId="0">
      <selection activeCell="D32" sqref="D32"/>
    </sheetView>
  </sheetViews>
  <sheetFormatPr defaultRowHeight="12.75" x14ac:dyDescent="0.2"/>
  <cols>
    <col min="1" max="1" width="9.85546875" bestFit="1" customWidth="1"/>
    <col min="2" max="2" width="51.5703125" customWidth="1"/>
    <col min="3" max="3" width="11.42578125" style="5" customWidth="1"/>
    <col min="4" max="4" width="12.42578125" style="5" customWidth="1"/>
    <col min="5" max="5" width="11.42578125" style="5" hidden="1" customWidth="1"/>
    <col min="6" max="6" width="17.140625" hidden="1" customWidth="1"/>
    <col min="7" max="7" width="12.5703125" customWidth="1"/>
    <col min="8" max="8" width="13.28515625" style="5" bestFit="1" customWidth="1"/>
    <col min="9" max="9" width="11.7109375" customWidth="1"/>
    <col min="10" max="10" width="10.5703125" customWidth="1"/>
    <col min="12" max="12" width="11.5703125" bestFit="1" customWidth="1"/>
    <col min="13" max="13" width="9.7109375" bestFit="1" customWidth="1"/>
    <col min="14" max="14" width="11.7109375" bestFit="1" customWidth="1"/>
  </cols>
  <sheetData>
    <row r="1" spans="1:14" ht="78.75" x14ac:dyDescent="0.2">
      <c r="A1" s="170"/>
      <c r="B1" s="171" t="s">
        <v>212</v>
      </c>
      <c r="C1" s="60" t="s">
        <v>629</v>
      </c>
      <c r="D1" s="60" t="s">
        <v>633</v>
      </c>
      <c r="E1" s="60" t="str">
        <f>'[1]Adv-Reg-Prop.Liab-Oth Gov 2020'!E19</f>
        <v>2019 Unaudited 09/30/2018</v>
      </c>
      <c r="F1" s="172" t="s">
        <v>168</v>
      </c>
      <c r="G1" s="33" t="s">
        <v>630</v>
      </c>
      <c r="H1" s="33" t="s">
        <v>631</v>
      </c>
      <c r="I1" s="33" t="s">
        <v>32</v>
      </c>
      <c r="J1" s="33" t="s">
        <v>33</v>
      </c>
    </row>
    <row r="2" spans="1:14" ht="15.75" x14ac:dyDescent="0.2">
      <c r="A2" s="173" t="s">
        <v>213</v>
      </c>
      <c r="B2" s="36" t="s">
        <v>214</v>
      </c>
      <c r="C2" s="174"/>
      <c r="D2" s="174"/>
      <c r="E2" s="174"/>
      <c r="F2" s="92"/>
      <c r="G2" s="175"/>
      <c r="H2" s="65"/>
      <c r="I2" s="40"/>
      <c r="J2" s="176"/>
    </row>
    <row r="3" spans="1:14" x14ac:dyDescent="0.2">
      <c r="A3" s="158" t="s">
        <v>215</v>
      </c>
      <c r="B3" s="42" t="s">
        <v>216</v>
      </c>
      <c r="C3" s="177">
        <v>81491</v>
      </c>
      <c r="D3" s="90">
        <v>81593</v>
      </c>
      <c r="E3" s="90"/>
      <c r="F3" s="92"/>
      <c r="G3" s="177">
        <v>81491</v>
      </c>
      <c r="H3" s="463">
        <v>83936</v>
      </c>
      <c r="I3" s="178">
        <f t="shared" ref="I3:I30" si="0">H3-C3</f>
        <v>2445</v>
      </c>
      <c r="J3" s="70">
        <f>I3/C3</f>
        <v>3.0003313249315874E-2</v>
      </c>
      <c r="M3" s="179"/>
    </row>
    <row r="4" spans="1:14" x14ac:dyDescent="0.2">
      <c r="A4" s="158" t="s">
        <v>38</v>
      </c>
      <c r="B4" s="42" t="s">
        <v>218</v>
      </c>
      <c r="C4" s="66">
        <v>281643</v>
      </c>
      <c r="D4" s="66">
        <v>254795</v>
      </c>
      <c r="E4" s="71"/>
      <c r="F4" s="67"/>
      <c r="G4" s="66">
        <v>281643</v>
      </c>
      <c r="H4" s="448">
        <v>290092</v>
      </c>
      <c r="I4" s="178">
        <f t="shared" si="0"/>
        <v>8449</v>
      </c>
      <c r="J4" s="70">
        <f>I4/C4</f>
        <v>2.9998970327684338E-2</v>
      </c>
      <c r="M4" s="179"/>
    </row>
    <row r="5" spans="1:14" x14ac:dyDescent="0.2">
      <c r="A5" s="158" t="s">
        <v>156</v>
      </c>
      <c r="B5" s="42" t="s">
        <v>219</v>
      </c>
      <c r="C5" s="66">
        <v>1000</v>
      </c>
      <c r="D5" s="66">
        <v>23977</v>
      </c>
      <c r="E5" s="66"/>
      <c r="F5" s="180"/>
      <c r="G5" s="66">
        <v>1000</v>
      </c>
      <c r="H5" s="448">
        <v>1000</v>
      </c>
      <c r="I5" s="178">
        <f t="shared" si="0"/>
        <v>0</v>
      </c>
      <c r="J5" s="70">
        <f>I5/C5</f>
        <v>0</v>
      </c>
      <c r="M5" s="179"/>
      <c r="N5" s="466"/>
    </row>
    <row r="6" spans="1:14" x14ac:dyDescent="0.2">
      <c r="A6" s="158"/>
      <c r="B6" s="42" t="s">
        <v>672</v>
      </c>
      <c r="C6" s="66"/>
      <c r="D6" s="66"/>
      <c r="E6" s="66"/>
      <c r="F6" s="180"/>
      <c r="G6" s="66"/>
      <c r="H6" s="448">
        <v>7000</v>
      </c>
      <c r="I6" s="178">
        <f t="shared" si="0"/>
        <v>7000</v>
      </c>
      <c r="J6" s="70" t="e">
        <f t="shared" ref="J6:J11" si="1">I6/C6</f>
        <v>#DIV/0!</v>
      </c>
      <c r="M6" s="179"/>
      <c r="N6" s="466"/>
    </row>
    <row r="7" spans="1:14" x14ac:dyDescent="0.2">
      <c r="A7" s="158" t="s">
        <v>118</v>
      </c>
      <c r="B7" s="42" t="s">
        <v>220</v>
      </c>
      <c r="C7" s="66">
        <v>20000</v>
      </c>
      <c r="D7" s="66">
        <v>18107</v>
      </c>
      <c r="E7" s="66"/>
      <c r="F7" s="180"/>
      <c r="G7" s="66">
        <v>20000</v>
      </c>
      <c r="H7" s="448">
        <v>20000</v>
      </c>
      <c r="I7" s="178">
        <f t="shared" si="0"/>
        <v>0</v>
      </c>
      <c r="J7" s="70">
        <f t="shared" si="1"/>
        <v>0</v>
      </c>
      <c r="M7" s="466"/>
    </row>
    <row r="8" spans="1:14" x14ac:dyDescent="0.2">
      <c r="A8" s="158" t="s">
        <v>617</v>
      </c>
      <c r="B8" s="42" t="s">
        <v>618</v>
      </c>
      <c r="C8" s="66"/>
      <c r="D8" s="66"/>
      <c r="E8" s="66"/>
      <c r="F8" s="180"/>
      <c r="G8" s="66"/>
      <c r="H8" s="448"/>
      <c r="I8" s="178">
        <f t="shared" si="0"/>
        <v>0</v>
      </c>
      <c r="J8" s="70" t="e">
        <f t="shared" si="1"/>
        <v>#DIV/0!</v>
      </c>
    </row>
    <row r="9" spans="1:14" x14ac:dyDescent="0.2">
      <c r="A9" s="158" t="s">
        <v>644</v>
      </c>
      <c r="B9" s="42" t="s">
        <v>217</v>
      </c>
      <c r="C9" s="177">
        <v>3448</v>
      </c>
      <c r="D9" s="90">
        <v>3448</v>
      </c>
      <c r="E9" s="90"/>
      <c r="F9" s="92"/>
      <c r="G9" s="177">
        <v>3448</v>
      </c>
      <c r="H9" s="463">
        <v>3881</v>
      </c>
      <c r="I9" s="178">
        <f t="shared" si="0"/>
        <v>433</v>
      </c>
      <c r="J9" s="70">
        <f t="shared" si="1"/>
        <v>0.12558004640371229</v>
      </c>
    </row>
    <row r="10" spans="1:14" x14ac:dyDescent="0.2">
      <c r="A10" s="158" t="s">
        <v>45</v>
      </c>
      <c r="B10" s="42" t="s">
        <v>46</v>
      </c>
      <c r="C10" s="66">
        <v>5620</v>
      </c>
      <c r="D10" s="66">
        <v>6340</v>
      </c>
      <c r="E10" s="71"/>
      <c r="F10" s="10"/>
      <c r="G10" s="66">
        <v>5620</v>
      </c>
      <c r="H10" s="448">
        <v>6500</v>
      </c>
      <c r="I10" s="178">
        <f t="shared" si="0"/>
        <v>880</v>
      </c>
      <c r="J10" s="70">
        <f t="shared" si="1"/>
        <v>0.15658362989323843</v>
      </c>
    </row>
    <row r="11" spans="1:14" x14ac:dyDescent="0.2">
      <c r="A11" s="158" t="s">
        <v>47</v>
      </c>
      <c r="B11" s="42" t="s">
        <v>48</v>
      </c>
      <c r="C11" s="66">
        <v>124533</v>
      </c>
      <c r="D11" s="66">
        <v>115096</v>
      </c>
      <c r="E11" s="71"/>
      <c r="F11" s="10"/>
      <c r="G11" s="66">
        <v>124533</v>
      </c>
      <c r="H11" s="448">
        <v>126721</v>
      </c>
      <c r="I11" s="178">
        <f t="shared" si="0"/>
        <v>2188</v>
      </c>
      <c r="J11" s="70">
        <f t="shared" si="1"/>
        <v>1.7569640175696403E-2</v>
      </c>
      <c r="M11" s="181"/>
    </row>
    <row r="12" spans="1:14" ht="12" customHeight="1" x14ac:dyDescent="0.2">
      <c r="A12" s="158" t="s">
        <v>51</v>
      </c>
      <c r="B12" s="42" t="s">
        <v>221</v>
      </c>
      <c r="C12" s="66">
        <v>6800</v>
      </c>
      <c r="D12" s="66">
        <v>8311</v>
      </c>
      <c r="E12" s="66"/>
      <c r="F12" s="180"/>
      <c r="G12" s="66">
        <v>6800</v>
      </c>
      <c r="H12" s="448">
        <v>7600</v>
      </c>
      <c r="I12" s="178">
        <f t="shared" si="0"/>
        <v>800</v>
      </c>
      <c r="J12" s="70">
        <f t="shared" ref="J12:J30" si="2">I12/C12</f>
        <v>0.11764705882352941</v>
      </c>
    </row>
    <row r="13" spans="1:14" x14ac:dyDescent="0.2">
      <c r="A13" s="158" t="s">
        <v>102</v>
      </c>
      <c r="B13" s="42" t="s">
        <v>222</v>
      </c>
      <c r="C13" s="145">
        <v>10358</v>
      </c>
      <c r="D13" s="66">
        <v>394</v>
      </c>
      <c r="E13" s="66"/>
      <c r="F13" s="180"/>
      <c r="G13" s="145">
        <v>10358</v>
      </c>
      <c r="H13" s="449">
        <v>7000</v>
      </c>
      <c r="I13" s="178">
        <f t="shared" si="0"/>
        <v>-3358</v>
      </c>
      <c r="J13" s="70">
        <f t="shared" si="2"/>
        <v>-0.3241938598184978</v>
      </c>
    </row>
    <row r="14" spans="1:14" x14ac:dyDescent="0.2">
      <c r="A14" s="158" t="s">
        <v>223</v>
      </c>
      <c r="B14" s="42" t="s">
        <v>224</v>
      </c>
      <c r="C14" s="66">
        <v>1000</v>
      </c>
      <c r="D14" s="66">
        <v>240</v>
      </c>
      <c r="E14" s="66"/>
      <c r="F14" s="180"/>
      <c r="G14" s="66">
        <v>1000</v>
      </c>
      <c r="H14" s="448">
        <v>500</v>
      </c>
      <c r="I14" s="178">
        <f t="shared" si="0"/>
        <v>-500</v>
      </c>
      <c r="J14" s="70">
        <f t="shared" si="2"/>
        <v>-0.5</v>
      </c>
    </row>
    <row r="15" spans="1:14" x14ac:dyDescent="0.2">
      <c r="A15" s="158" t="s">
        <v>69</v>
      </c>
      <c r="B15" s="42" t="s">
        <v>70</v>
      </c>
      <c r="C15" s="145">
        <v>2500</v>
      </c>
      <c r="D15" s="66">
        <v>657</v>
      </c>
      <c r="E15" s="66"/>
      <c r="F15" s="180"/>
      <c r="G15" s="145">
        <v>2500</v>
      </c>
      <c r="H15" s="449">
        <v>2500</v>
      </c>
      <c r="I15" s="178">
        <f t="shared" si="0"/>
        <v>0</v>
      </c>
      <c r="J15" s="70">
        <f t="shared" si="2"/>
        <v>0</v>
      </c>
    </row>
    <row r="16" spans="1:14" x14ac:dyDescent="0.2">
      <c r="A16" s="158" t="s">
        <v>225</v>
      </c>
      <c r="B16" s="42" t="s">
        <v>72</v>
      </c>
      <c r="C16" s="145">
        <v>450</v>
      </c>
      <c r="D16" s="66">
        <v>277</v>
      </c>
      <c r="E16" s="66"/>
      <c r="F16" s="180"/>
      <c r="G16" s="145">
        <v>450</v>
      </c>
      <c r="H16" s="449">
        <v>450</v>
      </c>
      <c r="I16" s="178">
        <f t="shared" si="0"/>
        <v>0</v>
      </c>
      <c r="J16" s="70">
        <f t="shared" si="2"/>
        <v>0</v>
      </c>
    </row>
    <row r="17" spans="1:10" x14ac:dyDescent="0.2">
      <c r="A17" s="158" t="s">
        <v>71</v>
      </c>
      <c r="B17" s="42" t="s">
        <v>226</v>
      </c>
      <c r="C17" s="145">
        <v>3600</v>
      </c>
      <c r="D17" s="66">
        <v>3304</v>
      </c>
      <c r="E17" s="66"/>
      <c r="F17" s="180"/>
      <c r="G17" s="145">
        <v>3600</v>
      </c>
      <c r="H17" s="449">
        <v>3600</v>
      </c>
      <c r="I17" s="178">
        <f t="shared" si="0"/>
        <v>0</v>
      </c>
      <c r="J17" s="70">
        <f t="shared" si="2"/>
        <v>0</v>
      </c>
    </row>
    <row r="18" spans="1:10" x14ac:dyDescent="0.2">
      <c r="A18" s="158" t="s">
        <v>107</v>
      </c>
      <c r="B18" s="42" t="s">
        <v>227</v>
      </c>
      <c r="C18" s="145">
        <v>15330</v>
      </c>
      <c r="D18" s="66">
        <v>10613</v>
      </c>
      <c r="E18" s="66"/>
      <c r="F18" s="180"/>
      <c r="G18" s="145">
        <v>15330</v>
      </c>
      <c r="H18" s="449">
        <v>15000</v>
      </c>
      <c r="I18" s="178">
        <f t="shared" si="0"/>
        <v>-330</v>
      </c>
      <c r="J18" s="70">
        <f t="shared" si="2"/>
        <v>-2.1526418786692758E-2</v>
      </c>
    </row>
    <row r="19" spans="1:10" x14ac:dyDescent="0.2">
      <c r="A19" s="158" t="s">
        <v>189</v>
      </c>
      <c r="B19" s="42" t="s">
        <v>228</v>
      </c>
      <c r="C19" s="145"/>
      <c r="D19" s="66"/>
      <c r="E19" s="66"/>
      <c r="F19" s="10"/>
      <c r="G19" s="145"/>
      <c r="H19" s="449"/>
      <c r="I19" s="178">
        <f t="shared" si="0"/>
        <v>0</v>
      </c>
      <c r="J19" s="70" t="e">
        <f t="shared" si="2"/>
        <v>#DIV/0!</v>
      </c>
    </row>
    <row r="20" spans="1:10" x14ac:dyDescent="0.2">
      <c r="A20" s="158" t="s">
        <v>229</v>
      </c>
      <c r="B20" s="42" t="s">
        <v>230</v>
      </c>
      <c r="C20" s="145">
        <v>2500</v>
      </c>
      <c r="D20" s="66">
        <v>2476</v>
      </c>
      <c r="E20" s="66"/>
      <c r="F20" s="10"/>
      <c r="G20" s="145">
        <v>2500</v>
      </c>
      <c r="H20" s="66">
        <v>1250</v>
      </c>
      <c r="I20" s="178">
        <f t="shared" si="0"/>
        <v>-1250</v>
      </c>
      <c r="J20" s="70">
        <f t="shared" si="2"/>
        <v>-0.5</v>
      </c>
    </row>
    <row r="21" spans="1:10" x14ac:dyDescent="0.2">
      <c r="A21" s="158" t="s">
        <v>231</v>
      </c>
      <c r="B21" s="42" t="s">
        <v>232</v>
      </c>
      <c r="C21" s="145">
        <v>2500</v>
      </c>
      <c r="D21" s="66">
        <v>1736</v>
      </c>
      <c r="E21" s="66"/>
      <c r="F21" s="10"/>
      <c r="G21" s="145">
        <v>2500</v>
      </c>
      <c r="H21" s="66">
        <v>2500</v>
      </c>
      <c r="I21" s="178">
        <f t="shared" si="0"/>
        <v>0</v>
      </c>
      <c r="J21" s="70">
        <f t="shared" si="2"/>
        <v>0</v>
      </c>
    </row>
    <row r="22" spans="1:10" x14ac:dyDescent="0.2">
      <c r="A22" s="158" t="s">
        <v>233</v>
      </c>
      <c r="B22" s="42" t="s">
        <v>234</v>
      </c>
      <c r="C22" s="145">
        <v>2500</v>
      </c>
      <c r="D22" s="66">
        <v>1660</v>
      </c>
      <c r="E22" s="66"/>
      <c r="F22" s="10"/>
      <c r="G22" s="145">
        <v>2500</v>
      </c>
      <c r="H22" s="66">
        <v>2500</v>
      </c>
      <c r="I22" s="178">
        <f t="shared" si="0"/>
        <v>0</v>
      </c>
      <c r="J22" s="70">
        <f t="shared" si="2"/>
        <v>0</v>
      </c>
    </row>
    <row r="23" spans="1:10" x14ac:dyDescent="0.2">
      <c r="A23" s="158" t="s">
        <v>235</v>
      </c>
      <c r="B23" s="42" t="s">
        <v>236</v>
      </c>
      <c r="C23" s="145">
        <v>2500</v>
      </c>
      <c r="D23" s="66">
        <v>1856</v>
      </c>
      <c r="E23" s="66"/>
      <c r="F23" s="10"/>
      <c r="G23" s="145">
        <v>2500</v>
      </c>
      <c r="H23" s="66">
        <v>2500</v>
      </c>
      <c r="I23" s="178">
        <f t="shared" si="0"/>
        <v>0</v>
      </c>
      <c r="J23" s="70">
        <f t="shared" si="2"/>
        <v>0</v>
      </c>
    </row>
    <row r="24" spans="1:10" x14ac:dyDescent="0.2">
      <c r="A24" s="158"/>
      <c r="B24" s="42" t="s">
        <v>674</v>
      </c>
      <c r="C24" s="145"/>
      <c r="D24" s="66"/>
      <c r="E24" s="66"/>
      <c r="F24" s="10"/>
      <c r="G24" s="145"/>
      <c r="H24" s="66"/>
      <c r="I24" s="178">
        <f t="shared" si="0"/>
        <v>0</v>
      </c>
      <c r="J24" s="70" t="e">
        <f t="shared" si="2"/>
        <v>#DIV/0!</v>
      </c>
    </row>
    <row r="25" spans="1:10" x14ac:dyDescent="0.2">
      <c r="A25" s="158" t="s">
        <v>73</v>
      </c>
      <c r="B25" s="42" t="s">
        <v>237</v>
      </c>
      <c r="C25" s="66">
        <v>2500</v>
      </c>
      <c r="D25" s="66">
        <v>2252.3200000000002</v>
      </c>
      <c r="E25" s="66"/>
      <c r="F25" s="10"/>
      <c r="G25" s="66">
        <v>2500</v>
      </c>
      <c r="H25" s="66">
        <v>1500</v>
      </c>
      <c r="I25" s="178">
        <f t="shared" si="0"/>
        <v>-1000</v>
      </c>
      <c r="J25" s="70">
        <f t="shared" si="2"/>
        <v>-0.4</v>
      </c>
    </row>
    <row r="26" spans="1:10" x14ac:dyDescent="0.2">
      <c r="A26" s="158" t="s">
        <v>238</v>
      </c>
      <c r="B26" s="42" t="s">
        <v>108</v>
      </c>
      <c r="C26" s="145">
        <v>1100</v>
      </c>
      <c r="D26" s="66">
        <v>0</v>
      </c>
      <c r="E26" s="66"/>
      <c r="F26" s="10"/>
      <c r="G26" s="145">
        <v>1100</v>
      </c>
      <c r="H26" s="66">
        <v>500</v>
      </c>
      <c r="I26" s="178">
        <f t="shared" si="0"/>
        <v>-600</v>
      </c>
      <c r="J26" s="70">
        <f t="shared" si="2"/>
        <v>-0.54545454545454541</v>
      </c>
    </row>
    <row r="27" spans="1:10" x14ac:dyDescent="0.2">
      <c r="A27" s="158" t="s">
        <v>77</v>
      </c>
      <c r="B27" s="42" t="s">
        <v>239</v>
      </c>
      <c r="C27" s="66">
        <v>2000</v>
      </c>
      <c r="D27" s="66">
        <v>401</v>
      </c>
      <c r="E27" s="66"/>
      <c r="F27" s="10"/>
      <c r="G27" s="66">
        <v>2000</v>
      </c>
      <c r="H27" s="66">
        <v>500</v>
      </c>
      <c r="I27" s="178">
        <f t="shared" si="0"/>
        <v>-1500</v>
      </c>
      <c r="J27" s="70">
        <f t="shared" si="2"/>
        <v>-0.75</v>
      </c>
    </row>
    <row r="28" spans="1:10" x14ac:dyDescent="0.2">
      <c r="A28" s="158" t="s">
        <v>240</v>
      </c>
      <c r="B28" s="42" t="s">
        <v>241</v>
      </c>
      <c r="C28" s="66">
        <v>1500</v>
      </c>
      <c r="D28" s="66">
        <v>552</v>
      </c>
      <c r="E28" s="66"/>
      <c r="F28" s="10"/>
      <c r="G28" s="66">
        <v>1500</v>
      </c>
      <c r="H28" s="66">
        <v>1500</v>
      </c>
      <c r="I28" s="178">
        <f t="shared" si="0"/>
        <v>0</v>
      </c>
      <c r="J28" s="70">
        <f t="shared" si="2"/>
        <v>0</v>
      </c>
    </row>
    <row r="29" spans="1:10" x14ac:dyDescent="0.2">
      <c r="A29" s="158" t="s">
        <v>242</v>
      </c>
      <c r="B29" s="42" t="s">
        <v>243</v>
      </c>
      <c r="C29" s="145">
        <v>4000</v>
      </c>
      <c r="D29" s="66">
        <v>2497</v>
      </c>
      <c r="E29" s="66"/>
      <c r="F29" s="10"/>
      <c r="G29" s="145">
        <v>4000</v>
      </c>
      <c r="H29" s="66">
        <v>4000</v>
      </c>
      <c r="I29" s="178">
        <f t="shared" si="0"/>
        <v>0</v>
      </c>
      <c r="J29" s="70">
        <f t="shared" si="2"/>
        <v>0</v>
      </c>
    </row>
    <row r="30" spans="1:10" ht="15.75" x14ac:dyDescent="0.25">
      <c r="A30" s="182" t="s">
        <v>85</v>
      </c>
      <c r="B30" s="182" t="s">
        <v>214</v>
      </c>
      <c r="C30" s="183">
        <f>SUM(C3:C29)</f>
        <v>578873</v>
      </c>
      <c r="D30" s="183">
        <f>SUM(D3:D29)</f>
        <v>540582.31999999995</v>
      </c>
      <c r="E30" s="183">
        <f>SUM(E3:E29)</f>
        <v>0</v>
      </c>
      <c r="F30" s="183">
        <f>SUM(F3:F28)</f>
        <v>0</v>
      </c>
      <c r="G30" s="138">
        <f>SUM(G3:G29)</f>
        <v>578873</v>
      </c>
      <c r="H30" s="450">
        <f>SUM(H3:H29)</f>
        <v>592530</v>
      </c>
      <c r="I30" s="178">
        <f t="shared" si="0"/>
        <v>13657</v>
      </c>
      <c r="J30" s="70">
        <f t="shared" si="2"/>
        <v>2.3592394186635064E-2</v>
      </c>
    </row>
    <row r="32" spans="1:10" x14ac:dyDescent="0.2">
      <c r="D32" s="81"/>
    </row>
    <row r="33" spans="8:8" x14ac:dyDescent="0.2">
      <c r="H33" s="77"/>
    </row>
    <row r="34" spans="8:8" x14ac:dyDescent="0.2">
      <c r="H34" s="184"/>
    </row>
    <row r="43" spans="8:8" hidden="1" x14ac:dyDescent="0.2"/>
    <row r="44" spans="8:8" hidden="1" x14ac:dyDescent="0.2"/>
    <row r="45" spans="8:8" hidden="1" x14ac:dyDescent="0.2"/>
    <row r="46" spans="8:8" hidden="1" x14ac:dyDescent="0.2"/>
    <row r="47" spans="8:8" hidden="1" x14ac:dyDescent="0.2"/>
    <row r="48" spans="8: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</sheetData>
  <sortState xmlns:xlrd2="http://schemas.microsoft.com/office/spreadsheetml/2017/richdata2" ref="A2:J30">
    <sortCondition ref="A3:A30"/>
  </sortState>
  <pageMargins left="0.75" right="0.75" top="1" bottom="1" header="0.5" footer="0.5"/>
  <pageSetup scale="92" fitToHeight="0" orientation="landscape" r:id="rId1"/>
  <headerFooter alignWithMargins="0">
    <oddFooter>&amp;L&amp;A&amp;C&amp;D &amp;T&amp;R&amp;P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AD969-F7AD-46D4-B67A-ACE1639BF5BB}">
  <sheetPr>
    <pageSetUpPr fitToPage="1"/>
  </sheetPr>
  <dimension ref="A1:M56"/>
  <sheetViews>
    <sheetView zoomScaleNormal="100" workbookViewId="0">
      <selection activeCell="D23" sqref="D23"/>
    </sheetView>
  </sheetViews>
  <sheetFormatPr defaultRowHeight="12.75" x14ac:dyDescent="0.2"/>
  <cols>
    <col min="1" max="1" width="13.140625" customWidth="1"/>
    <col min="2" max="2" width="58" bestFit="1" customWidth="1"/>
    <col min="3" max="4" width="13.28515625" style="212" customWidth="1"/>
    <col min="5" max="5" width="13.28515625" style="212" hidden="1" customWidth="1"/>
    <col min="6" max="6" width="20.42578125" hidden="1" customWidth="1"/>
    <col min="7" max="7" width="12.140625" customWidth="1"/>
    <col min="8" max="8" width="13.28515625" style="81" bestFit="1" customWidth="1"/>
    <col min="9" max="9" width="11.5703125" customWidth="1"/>
    <col min="10" max="10" width="10.28515625" customWidth="1"/>
  </cols>
  <sheetData>
    <row r="1" spans="1:12" ht="44.25" customHeight="1" x14ac:dyDescent="0.2">
      <c r="A1" s="170"/>
      <c r="B1" s="155" t="s">
        <v>244</v>
      </c>
      <c r="C1" s="60" t="s">
        <v>629</v>
      </c>
      <c r="D1" s="60" t="s">
        <v>633</v>
      </c>
      <c r="E1" s="60" t="str">
        <f>'[1]Police 2020'!E1</f>
        <v>2019 Unaudited 09/30/2018</v>
      </c>
      <c r="F1" s="120" t="s">
        <v>245</v>
      </c>
      <c r="G1" s="185" t="s">
        <v>630</v>
      </c>
      <c r="H1" s="142" t="s">
        <v>631</v>
      </c>
      <c r="I1" s="33" t="s">
        <v>32</v>
      </c>
      <c r="J1" s="33" t="s">
        <v>33</v>
      </c>
    </row>
    <row r="2" spans="1:12" ht="15.75" x14ac:dyDescent="0.2">
      <c r="A2" s="35" t="s">
        <v>246</v>
      </c>
      <c r="B2" s="36" t="s">
        <v>244</v>
      </c>
      <c r="C2" s="186"/>
      <c r="D2" s="186"/>
      <c r="E2" s="187"/>
      <c r="F2" s="7"/>
      <c r="G2" s="40"/>
      <c r="H2" s="188"/>
      <c r="I2" s="40"/>
      <c r="J2" s="40"/>
    </row>
    <row r="3" spans="1:12" ht="15.75" customHeight="1" x14ac:dyDescent="0.2">
      <c r="A3" s="189" t="s">
        <v>215</v>
      </c>
      <c r="B3" s="190" t="s">
        <v>247</v>
      </c>
      <c r="C3" s="193">
        <v>57806</v>
      </c>
      <c r="D3" s="191">
        <v>58379</v>
      </c>
      <c r="E3" s="191"/>
      <c r="F3" s="192"/>
      <c r="G3" s="193">
        <v>57806</v>
      </c>
      <c r="H3" s="452">
        <v>59540</v>
      </c>
      <c r="I3" s="194">
        <f t="shared" ref="I3:I27" si="0">H3-C3</f>
        <v>1734</v>
      </c>
      <c r="J3" s="195">
        <f>I3/C3</f>
        <v>2.9996886136387225E-2</v>
      </c>
      <c r="L3" s="18"/>
    </row>
    <row r="4" spans="1:12" ht="15.75" customHeight="1" x14ac:dyDescent="0.25">
      <c r="A4" s="189" t="s">
        <v>38</v>
      </c>
      <c r="B4" s="190" t="s">
        <v>249</v>
      </c>
      <c r="C4" s="191">
        <v>55000</v>
      </c>
      <c r="D4" s="191">
        <v>78216</v>
      </c>
      <c r="E4" s="191"/>
      <c r="F4" s="196"/>
      <c r="G4" s="191">
        <v>55000</v>
      </c>
      <c r="H4" s="452">
        <v>60000</v>
      </c>
      <c r="I4" s="194">
        <f t="shared" si="0"/>
        <v>5000</v>
      </c>
      <c r="J4" s="195">
        <f>I4/C4</f>
        <v>9.0909090909090912E-2</v>
      </c>
    </row>
    <row r="5" spans="1:12" ht="15.75" customHeight="1" x14ac:dyDescent="0.2">
      <c r="A5" s="197" t="s">
        <v>118</v>
      </c>
      <c r="B5" s="198" t="s">
        <v>250</v>
      </c>
      <c r="C5" s="199">
        <v>1500</v>
      </c>
      <c r="D5" s="199">
        <v>1500</v>
      </c>
      <c r="E5" s="199"/>
      <c r="F5" s="192"/>
      <c r="G5" s="199">
        <v>1500</v>
      </c>
      <c r="H5" s="453">
        <v>1500</v>
      </c>
      <c r="I5" s="194">
        <f t="shared" si="0"/>
        <v>0</v>
      </c>
      <c r="J5" s="195">
        <f>I5/C5</f>
        <v>0</v>
      </c>
    </row>
    <row r="6" spans="1:12" ht="15" x14ac:dyDescent="0.2">
      <c r="A6" s="189" t="s">
        <v>619</v>
      </c>
      <c r="B6" s="190" t="s">
        <v>248</v>
      </c>
      <c r="C6" s="193">
        <v>500</v>
      </c>
      <c r="D6" s="191">
        <v>500</v>
      </c>
      <c r="E6" s="191"/>
      <c r="F6" s="192"/>
      <c r="G6" s="193">
        <v>500</v>
      </c>
      <c r="H6" s="451">
        <v>500</v>
      </c>
      <c r="I6" s="194">
        <f t="shared" si="0"/>
        <v>0</v>
      </c>
      <c r="J6" s="195">
        <v>0</v>
      </c>
    </row>
    <row r="7" spans="1:12" ht="15" x14ac:dyDescent="0.2">
      <c r="A7" s="189" t="s">
        <v>644</v>
      </c>
      <c r="B7" s="190" t="s">
        <v>217</v>
      </c>
      <c r="C7" s="193">
        <v>2446</v>
      </c>
      <c r="D7" s="191">
        <v>2446</v>
      </c>
      <c r="E7" s="191"/>
      <c r="F7" s="192"/>
      <c r="G7" s="193">
        <v>2446</v>
      </c>
      <c r="H7" s="452">
        <v>2748</v>
      </c>
      <c r="I7" s="194">
        <f t="shared" si="0"/>
        <v>302</v>
      </c>
      <c r="J7" s="195">
        <v>0</v>
      </c>
    </row>
    <row r="8" spans="1:12" ht="15" x14ac:dyDescent="0.2">
      <c r="A8" s="189" t="s">
        <v>45</v>
      </c>
      <c r="B8" s="190" t="s">
        <v>97</v>
      </c>
      <c r="C8" s="202">
        <v>5509</v>
      </c>
      <c r="D8" s="199">
        <v>7308</v>
      </c>
      <c r="E8" s="199"/>
      <c r="F8" s="192"/>
      <c r="G8" s="202">
        <v>5509</v>
      </c>
      <c r="H8" s="453">
        <v>5573</v>
      </c>
      <c r="I8" s="194">
        <f t="shared" si="0"/>
        <v>64</v>
      </c>
      <c r="J8" s="195">
        <f t="shared" ref="J8:J18" si="1">I8/C8</f>
        <v>1.1617353421673625E-2</v>
      </c>
    </row>
    <row r="9" spans="1:12" ht="15" x14ac:dyDescent="0.2">
      <c r="A9" s="189" t="s">
        <v>47</v>
      </c>
      <c r="B9" s="190" t="s">
        <v>48</v>
      </c>
      <c r="C9" s="202">
        <v>19070</v>
      </c>
      <c r="D9" s="199">
        <v>18952</v>
      </c>
      <c r="E9" s="199"/>
      <c r="F9" s="192"/>
      <c r="G9" s="202">
        <v>19070</v>
      </c>
      <c r="H9" s="453">
        <v>18070</v>
      </c>
      <c r="I9" s="194">
        <f t="shared" si="0"/>
        <v>-1000</v>
      </c>
      <c r="J9" s="195">
        <f t="shared" si="1"/>
        <v>-5.2438384897745147E-2</v>
      </c>
    </row>
    <row r="10" spans="1:12" ht="15" x14ac:dyDescent="0.2">
      <c r="A10" s="189" t="s">
        <v>173</v>
      </c>
      <c r="B10" s="190" t="s">
        <v>251</v>
      </c>
      <c r="C10" s="199">
        <v>2000</v>
      </c>
      <c r="D10" s="199">
        <v>1574</v>
      </c>
      <c r="E10" s="199"/>
      <c r="F10" s="200"/>
      <c r="G10" s="199">
        <v>2000</v>
      </c>
      <c r="H10" s="453">
        <v>2000</v>
      </c>
      <c r="I10" s="194">
        <f t="shared" si="0"/>
        <v>0</v>
      </c>
      <c r="J10" s="195">
        <f t="shared" si="1"/>
        <v>0</v>
      </c>
    </row>
    <row r="11" spans="1:12" ht="15" x14ac:dyDescent="0.2">
      <c r="A11" s="189" t="s">
        <v>51</v>
      </c>
      <c r="B11" s="190" t="s">
        <v>221</v>
      </c>
      <c r="C11" s="199">
        <v>1500</v>
      </c>
      <c r="D11" s="199">
        <v>1945.4</v>
      </c>
      <c r="E11" s="199"/>
      <c r="F11" s="200"/>
      <c r="G11" s="199">
        <v>1500</v>
      </c>
      <c r="H11" s="453">
        <v>2016</v>
      </c>
      <c r="I11" s="194">
        <f t="shared" si="0"/>
        <v>516</v>
      </c>
      <c r="J11" s="195">
        <f t="shared" si="1"/>
        <v>0.34399999999999997</v>
      </c>
    </row>
    <row r="12" spans="1:12" ht="15" x14ac:dyDescent="0.2">
      <c r="A12" s="189" t="s">
        <v>252</v>
      </c>
      <c r="B12" s="190" t="s">
        <v>253</v>
      </c>
      <c r="C12" s="199">
        <v>1000</v>
      </c>
      <c r="D12" s="199">
        <v>164.79</v>
      </c>
      <c r="E12" s="199"/>
      <c r="F12" s="200"/>
      <c r="G12" s="199">
        <v>1000</v>
      </c>
      <c r="H12" s="453">
        <v>1000</v>
      </c>
      <c r="I12" s="194">
        <f t="shared" si="0"/>
        <v>0</v>
      </c>
      <c r="J12" s="195">
        <f t="shared" si="1"/>
        <v>0</v>
      </c>
    </row>
    <row r="13" spans="1:12" ht="15" x14ac:dyDescent="0.2">
      <c r="A13" s="189" t="s">
        <v>102</v>
      </c>
      <c r="B13" s="190" t="s">
        <v>103</v>
      </c>
      <c r="C13" s="202">
        <v>6000</v>
      </c>
      <c r="D13" s="201">
        <v>6885.89</v>
      </c>
      <c r="E13" s="201"/>
      <c r="F13" s="200"/>
      <c r="G13" s="202">
        <v>6000</v>
      </c>
      <c r="H13" s="454">
        <v>6000</v>
      </c>
      <c r="I13" s="194">
        <f t="shared" si="0"/>
        <v>0</v>
      </c>
      <c r="J13" s="195">
        <f t="shared" si="1"/>
        <v>0</v>
      </c>
    </row>
    <row r="14" spans="1:12" ht="15" x14ac:dyDescent="0.2">
      <c r="A14" s="189" t="s">
        <v>186</v>
      </c>
      <c r="B14" s="190" t="s">
        <v>254</v>
      </c>
      <c r="C14" s="199">
        <v>2000</v>
      </c>
      <c r="D14" s="201">
        <v>829.5</v>
      </c>
      <c r="E14" s="201"/>
      <c r="F14" s="200"/>
      <c r="G14" s="199">
        <v>2000</v>
      </c>
      <c r="H14" s="453">
        <v>2000</v>
      </c>
      <c r="I14" s="194">
        <f t="shared" si="0"/>
        <v>0</v>
      </c>
      <c r="J14" s="195">
        <f t="shared" si="1"/>
        <v>0</v>
      </c>
    </row>
    <row r="15" spans="1:12" ht="15" x14ac:dyDescent="0.2">
      <c r="A15" s="189" t="s">
        <v>63</v>
      </c>
      <c r="B15" s="190" t="s">
        <v>255</v>
      </c>
      <c r="C15" s="199">
        <v>1500</v>
      </c>
      <c r="D15" s="201">
        <v>1175</v>
      </c>
      <c r="E15" s="201"/>
      <c r="F15" s="203"/>
      <c r="G15" s="199">
        <v>1500</v>
      </c>
      <c r="H15" s="453">
        <v>1500</v>
      </c>
      <c r="I15" s="194">
        <f t="shared" si="0"/>
        <v>0</v>
      </c>
      <c r="J15" s="195">
        <f t="shared" si="1"/>
        <v>0</v>
      </c>
    </row>
    <row r="16" spans="1:12" ht="15" x14ac:dyDescent="0.2">
      <c r="A16" s="189" t="s">
        <v>107</v>
      </c>
      <c r="B16" s="190" t="s">
        <v>185</v>
      </c>
      <c r="C16" s="199">
        <v>1500</v>
      </c>
      <c r="D16" s="201">
        <v>2328</v>
      </c>
      <c r="E16" s="201"/>
      <c r="F16" s="203"/>
      <c r="G16" s="199">
        <v>1500</v>
      </c>
      <c r="H16" s="453">
        <v>2000</v>
      </c>
      <c r="I16" s="194">
        <f t="shared" si="0"/>
        <v>500</v>
      </c>
      <c r="J16" s="195">
        <f t="shared" si="1"/>
        <v>0.33333333333333331</v>
      </c>
    </row>
    <row r="17" spans="1:13" ht="15" x14ac:dyDescent="0.2">
      <c r="A17" s="189" t="s">
        <v>189</v>
      </c>
      <c r="B17" s="190" t="s">
        <v>256</v>
      </c>
      <c r="C17" s="202">
        <v>1000</v>
      </c>
      <c r="D17" s="201">
        <v>1468.29</v>
      </c>
      <c r="E17" s="201"/>
      <c r="F17" s="203"/>
      <c r="G17" s="202">
        <v>1000</v>
      </c>
      <c r="H17" s="454">
        <v>2000</v>
      </c>
      <c r="I17" s="194">
        <f t="shared" si="0"/>
        <v>1000</v>
      </c>
      <c r="J17" s="195">
        <f t="shared" si="1"/>
        <v>1</v>
      </c>
    </row>
    <row r="18" spans="1:13" ht="15" x14ac:dyDescent="0.2">
      <c r="A18" s="189" t="s">
        <v>229</v>
      </c>
      <c r="B18" s="190" t="s">
        <v>257</v>
      </c>
      <c r="C18" s="199">
        <v>4000</v>
      </c>
      <c r="D18" s="201">
        <v>3999.96</v>
      </c>
      <c r="E18" s="201"/>
      <c r="F18" s="203"/>
      <c r="G18" s="199">
        <v>4000</v>
      </c>
      <c r="H18" s="453">
        <v>4000</v>
      </c>
      <c r="I18" s="194">
        <f t="shared" si="0"/>
        <v>0</v>
      </c>
      <c r="J18" s="195">
        <f t="shared" si="1"/>
        <v>0</v>
      </c>
      <c r="K18" s="479"/>
      <c r="L18" s="480"/>
      <c r="M18" s="480"/>
    </row>
    <row r="19" spans="1:13" ht="15" x14ac:dyDescent="0.2">
      <c r="A19" s="189" t="s">
        <v>231</v>
      </c>
      <c r="B19" s="190" t="s">
        <v>258</v>
      </c>
      <c r="C19" s="202"/>
      <c r="D19" s="201"/>
      <c r="E19" s="201"/>
      <c r="F19" s="203"/>
      <c r="G19" s="202"/>
      <c r="H19" s="454"/>
      <c r="I19" s="194">
        <f t="shared" si="0"/>
        <v>0</v>
      </c>
      <c r="J19" s="195"/>
    </row>
    <row r="20" spans="1:13" ht="15" x14ac:dyDescent="0.2">
      <c r="A20" s="189" t="s">
        <v>233</v>
      </c>
      <c r="B20" s="190" t="s">
        <v>259</v>
      </c>
      <c r="C20" s="202">
        <v>2000</v>
      </c>
      <c r="D20" s="201">
        <v>0</v>
      </c>
      <c r="E20" s="201"/>
      <c r="F20" s="203"/>
      <c r="G20" s="202">
        <v>2000</v>
      </c>
      <c r="H20" s="454">
        <v>2000</v>
      </c>
      <c r="I20" s="194">
        <f t="shared" si="0"/>
        <v>0</v>
      </c>
      <c r="J20" s="195">
        <f>I20/C20</f>
        <v>0</v>
      </c>
    </row>
    <row r="21" spans="1:13" ht="15" x14ac:dyDescent="0.2">
      <c r="A21" s="189" t="s">
        <v>235</v>
      </c>
      <c r="B21" s="190" t="s">
        <v>260</v>
      </c>
      <c r="C21" s="202">
        <v>2000</v>
      </c>
      <c r="D21" s="201">
        <v>3660.69</v>
      </c>
      <c r="E21" s="201"/>
      <c r="F21" s="203"/>
      <c r="G21" s="202">
        <v>2000</v>
      </c>
      <c r="H21" s="454">
        <v>2000</v>
      </c>
      <c r="I21" s="194">
        <f t="shared" si="0"/>
        <v>0</v>
      </c>
      <c r="J21" s="195">
        <f>I21/C21</f>
        <v>0</v>
      </c>
    </row>
    <row r="22" spans="1:13" ht="15" x14ac:dyDescent="0.2">
      <c r="A22" s="189" t="s">
        <v>261</v>
      </c>
      <c r="B22" s="190" t="s">
        <v>262</v>
      </c>
      <c r="C22" s="202"/>
      <c r="D22" s="201"/>
      <c r="E22" s="201"/>
      <c r="F22" s="203"/>
      <c r="G22" s="202"/>
      <c r="H22" s="454"/>
      <c r="I22" s="194">
        <f t="shared" si="0"/>
        <v>0</v>
      </c>
      <c r="J22" s="195"/>
    </row>
    <row r="23" spans="1:13" ht="15" x14ac:dyDescent="0.2">
      <c r="A23" s="189" t="s">
        <v>263</v>
      </c>
      <c r="B23" s="190" t="s">
        <v>264</v>
      </c>
      <c r="C23" s="202">
        <v>3000</v>
      </c>
      <c r="D23" s="201">
        <v>1306</v>
      </c>
      <c r="E23" s="201"/>
      <c r="F23" s="203"/>
      <c r="G23" s="202">
        <v>3000</v>
      </c>
      <c r="H23" s="454">
        <v>3000</v>
      </c>
      <c r="I23" s="194">
        <f t="shared" si="0"/>
        <v>0</v>
      </c>
      <c r="J23" s="195">
        <f t="shared" ref="J23:J28" si="2">I23/C23</f>
        <v>0</v>
      </c>
    </row>
    <row r="24" spans="1:13" ht="15" x14ac:dyDescent="0.2">
      <c r="A24" s="189" t="s">
        <v>265</v>
      </c>
      <c r="B24" s="190" t="s">
        <v>266</v>
      </c>
      <c r="C24" s="202">
        <v>2000</v>
      </c>
      <c r="D24" s="201">
        <v>1192</v>
      </c>
      <c r="E24" s="201"/>
      <c r="F24" s="203"/>
      <c r="G24" s="202">
        <v>2000</v>
      </c>
      <c r="H24" s="454">
        <v>2000</v>
      </c>
      <c r="I24" s="194">
        <f t="shared" si="0"/>
        <v>0</v>
      </c>
      <c r="J24" s="195">
        <f t="shared" si="2"/>
        <v>0</v>
      </c>
    </row>
    <row r="25" spans="1:13" ht="15" x14ac:dyDescent="0.2">
      <c r="A25" s="189" t="s">
        <v>73</v>
      </c>
      <c r="B25" s="190" t="s">
        <v>267</v>
      </c>
      <c r="C25" s="199">
        <v>2000</v>
      </c>
      <c r="D25" s="201">
        <v>3266</v>
      </c>
      <c r="E25" s="201"/>
      <c r="F25" s="203"/>
      <c r="G25" s="199">
        <v>2000</v>
      </c>
      <c r="H25" s="453">
        <v>3000</v>
      </c>
      <c r="I25" s="194">
        <f t="shared" si="0"/>
        <v>1000</v>
      </c>
      <c r="J25" s="195">
        <f t="shared" si="2"/>
        <v>0.5</v>
      </c>
    </row>
    <row r="26" spans="1:13" ht="15" x14ac:dyDescent="0.2">
      <c r="A26" s="189" t="s">
        <v>268</v>
      </c>
      <c r="B26" s="190" t="s">
        <v>269</v>
      </c>
      <c r="C26" s="199">
        <v>14000</v>
      </c>
      <c r="D26" s="201">
        <v>3515</v>
      </c>
      <c r="E26" s="201"/>
      <c r="F26" s="203"/>
      <c r="G26" s="199">
        <v>14000</v>
      </c>
      <c r="H26" s="453">
        <v>14000</v>
      </c>
      <c r="I26" s="194">
        <f t="shared" si="0"/>
        <v>0</v>
      </c>
      <c r="J26" s="195">
        <f t="shared" si="2"/>
        <v>0</v>
      </c>
    </row>
    <row r="27" spans="1:13" ht="15" x14ac:dyDescent="0.2">
      <c r="A27" s="189" t="s">
        <v>165</v>
      </c>
      <c r="B27" s="190" t="s">
        <v>270</v>
      </c>
      <c r="C27" s="199">
        <v>2500</v>
      </c>
      <c r="D27" s="201">
        <v>3977.62</v>
      </c>
      <c r="E27" s="201"/>
      <c r="F27" s="203"/>
      <c r="G27" s="199">
        <v>2500</v>
      </c>
      <c r="H27" s="453">
        <v>3500</v>
      </c>
      <c r="I27" s="194">
        <f t="shared" si="0"/>
        <v>1000</v>
      </c>
      <c r="J27" s="195">
        <f t="shared" si="2"/>
        <v>0.4</v>
      </c>
    </row>
    <row r="28" spans="1:13" ht="15.75" x14ac:dyDescent="0.25">
      <c r="A28" s="35" t="s">
        <v>85</v>
      </c>
      <c r="B28" s="35" t="s">
        <v>244</v>
      </c>
      <c r="C28" s="204">
        <f>SUM(C3:C27)</f>
        <v>189831</v>
      </c>
      <c r="D28" s="204">
        <f>SUM(D3:D27)</f>
        <v>204589.14</v>
      </c>
      <c r="E28" s="204">
        <f>SUM(E3:E27)</f>
        <v>0</v>
      </c>
      <c r="F28" s="7"/>
      <c r="G28" s="150">
        <f>SUM(G3:G27)</f>
        <v>189831</v>
      </c>
      <c r="H28" s="455">
        <f>SUM(H3:H27)</f>
        <v>199947</v>
      </c>
      <c r="I28" s="194">
        <f>SUM(I3:I27)</f>
        <v>10116</v>
      </c>
      <c r="J28" s="195">
        <f t="shared" si="2"/>
        <v>5.3289504875389165E-2</v>
      </c>
    </row>
    <row r="29" spans="1:13" ht="15" x14ac:dyDescent="0.2">
      <c r="B29" s="205"/>
      <c r="C29" s="5"/>
      <c r="D29" s="5"/>
      <c r="E29" s="206"/>
      <c r="I29" s="27"/>
    </row>
    <row r="30" spans="1:13" ht="14.25" x14ac:dyDescent="0.2">
      <c r="B30" s="205"/>
      <c r="C30" s="5"/>
      <c r="D30" s="81"/>
      <c r="E30" s="5"/>
      <c r="H30" s="54"/>
      <c r="I30" s="207"/>
      <c r="J30" s="208"/>
    </row>
    <row r="31" spans="1:13" x14ac:dyDescent="0.2">
      <c r="C31" s="5"/>
      <c r="D31" s="5"/>
      <c r="E31" s="5"/>
      <c r="F31" s="209"/>
      <c r="G31" s="209"/>
      <c r="H31" s="54"/>
      <c r="J31" s="27"/>
    </row>
    <row r="32" spans="1:13" x14ac:dyDescent="0.2">
      <c r="C32" s="5"/>
      <c r="D32" s="5"/>
      <c r="E32" s="5"/>
      <c r="H32" s="210"/>
      <c r="J32" s="30"/>
    </row>
    <row r="33" spans="3:8" x14ac:dyDescent="0.2">
      <c r="C33" s="81"/>
      <c r="D33" s="81"/>
      <c r="E33" s="81"/>
      <c r="H33" s="54"/>
    </row>
    <row r="34" spans="3:8" x14ac:dyDescent="0.2">
      <c r="C34" s="211"/>
      <c r="D34" s="211"/>
      <c r="E34" s="211"/>
    </row>
    <row r="35" spans="3:8" x14ac:dyDescent="0.2">
      <c r="C35" s="211"/>
      <c r="D35" s="211"/>
      <c r="E35" s="211"/>
    </row>
    <row r="36" spans="3:8" x14ac:dyDescent="0.2">
      <c r="C36" s="211"/>
      <c r="D36" s="211"/>
      <c r="E36" s="211"/>
    </row>
    <row r="37" spans="3:8" x14ac:dyDescent="0.2">
      <c r="C37" s="211"/>
      <c r="D37" s="211"/>
      <c r="E37" s="211"/>
    </row>
    <row r="38" spans="3:8" x14ac:dyDescent="0.2">
      <c r="C38" s="211"/>
      <c r="D38" s="211"/>
      <c r="E38" s="211"/>
    </row>
    <row r="39" spans="3:8" x14ac:dyDescent="0.2">
      <c r="C39" s="211"/>
      <c r="D39" s="211"/>
      <c r="E39" s="211"/>
    </row>
    <row r="40" spans="3:8" x14ac:dyDescent="0.2">
      <c r="C40" s="211"/>
      <c r="D40" s="211"/>
      <c r="E40" s="211"/>
    </row>
    <row r="41" spans="3:8" x14ac:dyDescent="0.2">
      <c r="C41" s="211"/>
      <c r="D41" s="211"/>
      <c r="E41" s="211"/>
    </row>
    <row r="42" spans="3:8" x14ac:dyDescent="0.2">
      <c r="C42" s="211"/>
      <c r="D42" s="211"/>
      <c r="E42" s="211"/>
    </row>
    <row r="43" spans="3:8" x14ac:dyDescent="0.2">
      <c r="C43" s="211"/>
      <c r="D43" s="211"/>
      <c r="E43" s="211"/>
    </row>
    <row r="44" spans="3:8" x14ac:dyDescent="0.2">
      <c r="C44" s="211"/>
      <c r="D44" s="211"/>
      <c r="E44" s="211"/>
    </row>
    <row r="45" spans="3:8" x14ac:dyDescent="0.2">
      <c r="C45" s="211"/>
      <c r="D45" s="211"/>
      <c r="E45" s="211"/>
    </row>
    <row r="46" spans="3:8" x14ac:dyDescent="0.2">
      <c r="C46" s="211"/>
      <c r="D46" s="211"/>
      <c r="E46" s="211"/>
    </row>
    <row r="47" spans="3:8" x14ac:dyDescent="0.2">
      <c r="C47" s="211"/>
      <c r="D47" s="211"/>
      <c r="E47" s="211"/>
    </row>
    <row r="48" spans="3:8" x14ac:dyDescent="0.2">
      <c r="C48" s="211"/>
      <c r="D48" s="211"/>
      <c r="E48" s="211"/>
    </row>
    <row r="49" spans="3:5" x14ac:dyDescent="0.2">
      <c r="C49" s="211"/>
      <c r="D49" s="211"/>
      <c r="E49" s="211"/>
    </row>
    <row r="50" spans="3:5" x14ac:dyDescent="0.2">
      <c r="C50" s="211"/>
      <c r="D50" s="211"/>
      <c r="E50" s="211"/>
    </row>
    <row r="51" spans="3:5" x14ac:dyDescent="0.2">
      <c r="C51" s="211"/>
      <c r="D51" s="211"/>
      <c r="E51" s="211"/>
    </row>
    <row r="52" spans="3:5" x14ac:dyDescent="0.2">
      <c r="C52" s="211"/>
      <c r="D52" s="211"/>
      <c r="E52" s="211"/>
    </row>
    <row r="53" spans="3:5" x14ac:dyDescent="0.2">
      <c r="C53" s="211"/>
      <c r="D53" s="211"/>
      <c r="E53" s="211"/>
    </row>
    <row r="54" spans="3:5" x14ac:dyDescent="0.2">
      <c r="C54" s="211"/>
      <c r="D54" s="211"/>
      <c r="E54" s="211"/>
    </row>
    <row r="55" spans="3:5" x14ac:dyDescent="0.2">
      <c r="C55" s="211"/>
      <c r="D55" s="211"/>
      <c r="E55" s="211"/>
    </row>
    <row r="56" spans="3:5" x14ac:dyDescent="0.2">
      <c r="C56" s="211"/>
      <c r="D56" s="211"/>
      <c r="E56" s="211"/>
    </row>
  </sheetData>
  <sortState xmlns:xlrd2="http://schemas.microsoft.com/office/spreadsheetml/2017/richdata2" ref="A2:J28">
    <sortCondition ref="A3:A28"/>
  </sortState>
  <mergeCells count="1">
    <mergeCell ref="K18:M18"/>
  </mergeCells>
  <pageMargins left="0.75" right="0.75" top="1" bottom="1" header="0.5" footer="0.5"/>
  <pageSetup scale="85" fitToHeight="0" orientation="landscape" cellComments="asDisplayed" r:id="rId1"/>
  <headerFooter alignWithMargins="0">
    <oddFooter>&amp;L&amp;A&amp;C&amp;D  &amp;T&amp;R&amp;P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16DCE-73AC-4BD4-BC79-1BA8DFE68CD4}">
  <sheetPr>
    <pageSetUpPr fitToPage="1"/>
  </sheetPr>
  <dimension ref="A1:L19"/>
  <sheetViews>
    <sheetView zoomScaleNormal="100" workbookViewId="0">
      <selection activeCell="D13" sqref="D13"/>
    </sheetView>
  </sheetViews>
  <sheetFormatPr defaultRowHeight="12.75" x14ac:dyDescent="0.2"/>
  <cols>
    <col min="1" max="1" width="10.5703125" bestFit="1" customWidth="1"/>
    <col min="2" max="2" width="43.7109375" bestFit="1" customWidth="1"/>
    <col min="3" max="4" width="10.85546875" customWidth="1"/>
    <col min="5" max="5" width="10.85546875" hidden="1" customWidth="1"/>
    <col min="6" max="6" width="12" hidden="1" customWidth="1"/>
    <col min="7" max="7" width="12" bestFit="1" customWidth="1"/>
    <col min="8" max="8" width="15.5703125" bestFit="1" customWidth="1"/>
  </cols>
  <sheetData>
    <row r="1" spans="1:12" ht="38.25" x14ac:dyDescent="0.2">
      <c r="A1" s="213"/>
      <c r="B1" s="214" t="s">
        <v>271</v>
      </c>
      <c r="C1" s="215" t="s">
        <v>629</v>
      </c>
      <c r="D1" s="215" t="s">
        <v>633</v>
      </c>
      <c r="E1" s="215" t="str">
        <f>'[1]Police 2020'!E1</f>
        <v>2019 Unaudited 09/30/2018</v>
      </c>
      <c r="F1" s="120" t="s">
        <v>272</v>
      </c>
      <c r="G1" s="216" t="s">
        <v>630</v>
      </c>
      <c r="H1" s="216" t="s">
        <v>631</v>
      </c>
      <c r="I1" s="216" t="s">
        <v>32</v>
      </c>
      <c r="J1" s="216" t="s">
        <v>33</v>
      </c>
    </row>
    <row r="2" spans="1:12" ht="15.75" x14ac:dyDescent="0.2">
      <c r="A2" s="217" t="s">
        <v>273</v>
      </c>
      <c r="B2" s="36" t="s">
        <v>271</v>
      </c>
      <c r="C2" s="218"/>
      <c r="D2" s="218"/>
      <c r="E2" s="218"/>
      <c r="F2" s="7"/>
      <c r="G2" s="40"/>
      <c r="H2" s="40"/>
      <c r="I2" s="40"/>
      <c r="J2" s="40"/>
    </row>
    <row r="3" spans="1:12" x14ac:dyDescent="0.2">
      <c r="A3" s="41" t="s">
        <v>242</v>
      </c>
      <c r="B3" s="157" t="s">
        <v>274</v>
      </c>
      <c r="C3" s="219">
        <v>60000</v>
      </c>
      <c r="D3" s="219">
        <v>55896</v>
      </c>
      <c r="E3" s="219"/>
      <c r="F3" s="137"/>
      <c r="G3" s="219">
        <v>60000</v>
      </c>
      <c r="H3" s="435">
        <v>60000</v>
      </c>
      <c r="I3" s="48">
        <f>H3-C3</f>
        <v>0</v>
      </c>
      <c r="J3" s="220">
        <f>I3/C3</f>
        <v>0</v>
      </c>
    </row>
    <row r="4" spans="1:12" ht="15.75" x14ac:dyDescent="0.25">
      <c r="A4" s="35" t="s">
        <v>85</v>
      </c>
      <c r="B4" s="36" t="s">
        <v>271</v>
      </c>
      <c r="C4" s="221">
        <f>SUM(C3)</f>
        <v>60000</v>
      </c>
      <c r="D4" s="221">
        <f>SUM(D3)</f>
        <v>55896</v>
      </c>
      <c r="E4" s="221">
        <f>SUM(E3)</f>
        <v>0</v>
      </c>
      <c r="F4" s="137"/>
      <c r="G4" s="151">
        <f>SUM(G3)</f>
        <v>60000</v>
      </c>
      <c r="H4" s="222">
        <f>SUM(H3)</f>
        <v>60000</v>
      </c>
      <c r="I4" s="48">
        <f t="shared" ref="I4" si="0">H4-C4</f>
        <v>0</v>
      </c>
      <c r="J4" s="220">
        <f t="shared" ref="J4" si="1">I4/C4</f>
        <v>0</v>
      </c>
      <c r="K4" s="27"/>
    </row>
    <row r="5" spans="1:12" x14ac:dyDescent="0.2">
      <c r="A5" s="7"/>
      <c r="B5" s="7"/>
      <c r="C5" s="7"/>
      <c r="D5" s="7"/>
      <c r="E5" s="7"/>
      <c r="F5" s="7"/>
      <c r="G5" s="7"/>
      <c r="H5" s="7"/>
      <c r="I5" s="11"/>
      <c r="J5" s="70"/>
    </row>
    <row r="6" spans="1:12" ht="45.75" customHeight="1" x14ac:dyDescent="0.2">
      <c r="A6" s="213"/>
      <c r="B6" s="214" t="s">
        <v>275</v>
      </c>
      <c r="C6" s="215" t="str">
        <f>C1</f>
        <v>2022 Budget</v>
      </c>
      <c r="D6" s="215" t="str">
        <f>D1</f>
        <v xml:space="preserve">2022 Unaudited </v>
      </c>
      <c r="E6" s="215" t="str">
        <f>E1</f>
        <v>2019 Unaudited 09/30/2018</v>
      </c>
      <c r="F6" s="120" t="s">
        <v>272</v>
      </c>
      <c r="G6" s="215" t="str">
        <f t="shared" ref="G6:H6" si="2">G1</f>
        <v>2023 Default</v>
      </c>
      <c r="H6" s="215" t="str">
        <f t="shared" si="2"/>
        <v>2023 Proposed</v>
      </c>
      <c r="I6" s="215" t="s">
        <v>32</v>
      </c>
      <c r="J6" s="224" t="s">
        <v>33</v>
      </c>
    </row>
    <row r="7" spans="1:12" ht="15.75" x14ac:dyDescent="0.2">
      <c r="A7" s="225" t="s">
        <v>276</v>
      </c>
      <c r="B7" s="36" t="s">
        <v>277</v>
      </c>
      <c r="C7" s="218"/>
      <c r="D7" s="218"/>
      <c r="E7" s="218"/>
      <c r="F7" s="7"/>
      <c r="G7" s="40"/>
      <c r="H7" s="40"/>
      <c r="I7" s="164"/>
      <c r="J7" s="165"/>
    </row>
    <row r="8" spans="1:12" x14ac:dyDescent="0.2">
      <c r="A8" s="10" t="s">
        <v>38</v>
      </c>
      <c r="B8" s="10" t="s">
        <v>278</v>
      </c>
      <c r="C8" s="226">
        <v>16500</v>
      </c>
      <c r="D8" s="226">
        <v>10450</v>
      </c>
      <c r="E8" s="226"/>
      <c r="F8" s="9"/>
      <c r="G8" s="226">
        <v>16500</v>
      </c>
      <c r="H8" s="226">
        <v>23566</v>
      </c>
      <c r="I8" s="11">
        <f t="shared" ref="I8:I16" si="3">H8-C8</f>
        <v>7066</v>
      </c>
      <c r="J8" s="227">
        <f t="shared" ref="J8:J16" si="4">I8/C8</f>
        <v>0.42824242424242426</v>
      </c>
    </row>
    <row r="9" spans="1:12" x14ac:dyDescent="0.2">
      <c r="A9" s="228" t="s">
        <v>45</v>
      </c>
      <c r="B9" s="42" t="s">
        <v>279</v>
      </c>
      <c r="C9" s="229">
        <v>1262</v>
      </c>
      <c r="D9" s="229">
        <v>799</v>
      </c>
      <c r="E9" s="229"/>
      <c r="F9" s="9"/>
      <c r="G9" s="229">
        <v>1262</v>
      </c>
      <c r="H9" s="456">
        <v>1803</v>
      </c>
      <c r="I9" s="11">
        <f t="shared" si="3"/>
        <v>541</v>
      </c>
      <c r="J9" s="227">
        <f t="shared" si="4"/>
        <v>0.42868462757527731</v>
      </c>
    </row>
    <row r="10" spans="1:12" x14ac:dyDescent="0.2">
      <c r="A10" s="228" t="s">
        <v>173</v>
      </c>
      <c r="B10" s="42" t="s">
        <v>284</v>
      </c>
      <c r="C10" s="229">
        <v>200</v>
      </c>
      <c r="D10" s="229">
        <v>50</v>
      </c>
      <c r="E10" s="229"/>
      <c r="F10" s="9"/>
      <c r="G10" s="229">
        <v>200</v>
      </c>
      <c r="H10" s="456">
        <v>200</v>
      </c>
      <c r="I10" s="11">
        <f t="shared" si="3"/>
        <v>0</v>
      </c>
      <c r="J10" s="227">
        <f t="shared" si="4"/>
        <v>0</v>
      </c>
    </row>
    <row r="11" spans="1:12" x14ac:dyDescent="0.2">
      <c r="A11" s="228" t="s">
        <v>51</v>
      </c>
      <c r="B11" s="42" t="s">
        <v>280</v>
      </c>
      <c r="C11" s="229">
        <v>372</v>
      </c>
      <c r="D11" s="229">
        <v>571</v>
      </c>
      <c r="E11" s="229"/>
      <c r="F11" s="9"/>
      <c r="G11" s="229">
        <v>372</v>
      </c>
      <c r="H11" s="456">
        <v>600</v>
      </c>
      <c r="I11" s="11">
        <f t="shared" si="3"/>
        <v>228</v>
      </c>
      <c r="J11" s="227">
        <f t="shared" si="4"/>
        <v>0.61290322580645162</v>
      </c>
      <c r="L11" s="467"/>
    </row>
    <row r="12" spans="1:12" x14ac:dyDescent="0.2">
      <c r="A12" s="228" t="s">
        <v>63</v>
      </c>
      <c r="B12" s="42" t="s">
        <v>281</v>
      </c>
      <c r="C12" s="229">
        <v>45</v>
      </c>
      <c r="D12" s="229">
        <v>120</v>
      </c>
      <c r="E12" s="229"/>
      <c r="F12" s="9"/>
      <c r="G12" s="229">
        <v>45</v>
      </c>
      <c r="H12" s="456">
        <v>120</v>
      </c>
      <c r="I12" s="11">
        <f t="shared" si="3"/>
        <v>75</v>
      </c>
      <c r="J12" s="227">
        <f t="shared" si="4"/>
        <v>1.6666666666666667</v>
      </c>
    </row>
    <row r="13" spans="1:12" x14ac:dyDescent="0.2">
      <c r="A13" s="228" t="s">
        <v>127</v>
      </c>
      <c r="B13" s="42" t="s">
        <v>128</v>
      </c>
      <c r="C13" s="229">
        <v>1075</v>
      </c>
      <c r="D13" s="229">
        <v>546.98</v>
      </c>
      <c r="E13" s="229"/>
      <c r="F13" s="9"/>
      <c r="G13" s="229">
        <v>1075</v>
      </c>
      <c r="H13" s="456">
        <v>1075</v>
      </c>
      <c r="I13" s="11">
        <f t="shared" si="3"/>
        <v>0</v>
      </c>
      <c r="J13" s="227">
        <f t="shared" si="4"/>
        <v>0</v>
      </c>
    </row>
    <row r="14" spans="1:12" x14ac:dyDescent="0.2">
      <c r="A14" s="228" t="s">
        <v>71</v>
      </c>
      <c r="B14" s="42" t="s">
        <v>282</v>
      </c>
      <c r="C14" s="229">
        <v>100</v>
      </c>
      <c r="D14" s="229">
        <v>47.72</v>
      </c>
      <c r="E14" s="229"/>
      <c r="F14" s="9"/>
      <c r="G14" s="229">
        <v>100</v>
      </c>
      <c r="H14" s="456">
        <v>100</v>
      </c>
      <c r="I14" s="11">
        <f t="shared" si="3"/>
        <v>0</v>
      </c>
      <c r="J14" s="227">
        <f t="shared" si="4"/>
        <v>0</v>
      </c>
    </row>
    <row r="15" spans="1:12" x14ac:dyDescent="0.2">
      <c r="A15" s="228" t="s">
        <v>107</v>
      </c>
      <c r="B15" s="42" t="s">
        <v>283</v>
      </c>
      <c r="C15" s="229">
        <v>900</v>
      </c>
      <c r="D15" s="229">
        <v>525</v>
      </c>
      <c r="E15" s="229"/>
      <c r="F15" s="9"/>
      <c r="G15" s="229">
        <v>900</v>
      </c>
      <c r="H15" s="456">
        <v>900</v>
      </c>
      <c r="I15" s="11">
        <f t="shared" si="3"/>
        <v>0</v>
      </c>
      <c r="J15" s="227">
        <f t="shared" si="4"/>
        <v>0</v>
      </c>
    </row>
    <row r="16" spans="1:12" ht="15.75" x14ac:dyDescent="0.25">
      <c r="A16" s="35" t="s">
        <v>85</v>
      </c>
      <c r="B16" s="36" t="s">
        <v>277</v>
      </c>
      <c r="C16" s="230">
        <f>SUM(C8:C15)</f>
        <v>20454</v>
      </c>
      <c r="D16" s="230">
        <f>SUM(D8:D15)</f>
        <v>13109.699999999999</v>
      </c>
      <c r="E16" s="230">
        <f>SUM(E8:E11)</f>
        <v>0</v>
      </c>
      <c r="F16" s="9"/>
      <c r="G16" s="231">
        <f>SUM(G8:G15)</f>
        <v>20454</v>
      </c>
      <c r="H16" s="231">
        <f>SUM(H8:H15)</f>
        <v>28364</v>
      </c>
      <c r="I16" s="11">
        <f t="shared" si="3"/>
        <v>7910</v>
      </c>
      <c r="J16" s="227">
        <f t="shared" si="4"/>
        <v>0.3867214236824093</v>
      </c>
      <c r="K16" s="27"/>
    </row>
    <row r="18" spans="3:8" x14ac:dyDescent="0.2">
      <c r="H18" s="82"/>
    </row>
    <row r="19" spans="3:8" ht="45" customHeight="1" x14ac:dyDescent="0.2">
      <c r="C19" s="5"/>
      <c r="D19" s="5" t="s">
        <v>1</v>
      </c>
    </row>
  </sheetData>
  <sortState xmlns:xlrd2="http://schemas.microsoft.com/office/spreadsheetml/2017/richdata2" ref="A7:J16">
    <sortCondition ref="A8:A16"/>
  </sortState>
  <pageMargins left="0.75" right="0.75" top="1" bottom="1" header="0.5" footer="0.5"/>
  <pageSetup fitToHeight="2" orientation="landscape" r:id="rId1"/>
  <headerFooter alignWithMargins="0">
    <oddFooter>&amp;L&amp;A&amp;C&amp;D &amp;T&amp;R&amp;P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60BE-29FC-4994-AEA0-61CB324A675D}">
  <sheetPr>
    <pageSetUpPr fitToPage="1"/>
  </sheetPr>
  <dimension ref="A1:O64"/>
  <sheetViews>
    <sheetView topLeftCell="A15" zoomScaleNormal="100" workbookViewId="0">
      <selection activeCell="D57" sqref="D57"/>
    </sheetView>
  </sheetViews>
  <sheetFormatPr defaultRowHeight="12.75" x14ac:dyDescent="0.2"/>
  <cols>
    <col min="1" max="1" width="12.140625" bestFit="1" customWidth="1"/>
    <col min="2" max="2" width="49.42578125" bestFit="1" customWidth="1"/>
    <col min="3" max="3" width="9.28515625" style="97" customWidth="1"/>
    <col min="4" max="4" width="13.5703125" style="97" customWidth="1"/>
    <col min="5" max="5" width="0.140625" style="5" customWidth="1"/>
    <col min="6" max="6" width="13.28515625" hidden="1" customWidth="1"/>
    <col min="7" max="7" width="10.28515625" customWidth="1"/>
    <col min="8" max="8" width="13.28515625" style="56" bestFit="1" customWidth="1"/>
    <col min="9" max="9" width="12.7109375" bestFit="1" customWidth="1"/>
    <col min="10" max="10" width="9.42578125" bestFit="1" customWidth="1"/>
    <col min="11" max="11" width="8.28515625" customWidth="1"/>
  </cols>
  <sheetData>
    <row r="1" spans="1:15" ht="56.25" customHeight="1" x14ac:dyDescent="0.2">
      <c r="A1" s="232"/>
      <c r="B1" s="233" t="s">
        <v>285</v>
      </c>
      <c r="C1" s="215" t="s">
        <v>629</v>
      </c>
      <c r="D1" s="215" t="s">
        <v>633</v>
      </c>
      <c r="E1" s="215" t="str">
        <f>'[1]Fire 2020'!E1</f>
        <v>2019 Unaudited 09/30/2018</v>
      </c>
      <c r="F1" s="120" t="s">
        <v>286</v>
      </c>
      <c r="G1" s="216" t="s">
        <v>630</v>
      </c>
      <c r="H1" s="223" t="s">
        <v>631</v>
      </c>
      <c r="I1" s="216" t="s">
        <v>287</v>
      </c>
      <c r="J1" s="216" t="s">
        <v>32</v>
      </c>
      <c r="K1" s="216" t="s">
        <v>33</v>
      </c>
    </row>
    <row r="2" spans="1:15" ht="15.75" x14ac:dyDescent="0.2">
      <c r="A2" s="225" t="s">
        <v>288</v>
      </c>
      <c r="B2" s="36" t="s">
        <v>289</v>
      </c>
      <c r="C2" s="234"/>
      <c r="D2" s="234"/>
      <c r="E2" s="63"/>
      <c r="F2" s="7"/>
      <c r="G2" s="40"/>
      <c r="H2" s="38"/>
      <c r="I2" s="40"/>
      <c r="J2" s="40"/>
      <c r="K2" s="40"/>
    </row>
    <row r="3" spans="1:15" x14ac:dyDescent="0.2">
      <c r="A3" s="158" t="s">
        <v>215</v>
      </c>
      <c r="B3" s="42" t="s">
        <v>290</v>
      </c>
      <c r="C3" s="46">
        <v>64840</v>
      </c>
      <c r="D3" s="43">
        <v>68264</v>
      </c>
      <c r="E3" s="66"/>
      <c r="F3" s="9"/>
      <c r="G3" s="46">
        <v>64840</v>
      </c>
      <c r="H3" s="441">
        <v>70223.34</v>
      </c>
      <c r="I3" s="235">
        <v>60025</v>
      </c>
      <c r="J3" s="236">
        <f t="shared" ref="J3:J34" si="0">H3-C3</f>
        <v>5383.3399999999965</v>
      </c>
      <c r="K3" s="70">
        <f>J3/C3</f>
        <v>8.3024984577421287E-2</v>
      </c>
      <c r="M3" s="18"/>
    </row>
    <row r="4" spans="1:15" x14ac:dyDescent="0.2">
      <c r="A4" s="158" t="s">
        <v>38</v>
      </c>
      <c r="B4" s="42" t="s">
        <v>291</v>
      </c>
      <c r="C4" s="43">
        <v>251104</v>
      </c>
      <c r="D4" s="43">
        <v>246661</v>
      </c>
      <c r="E4" s="66"/>
      <c r="F4" s="9"/>
      <c r="G4" s="43">
        <v>251104</v>
      </c>
      <c r="H4" s="442">
        <v>258637</v>
      </c>
      <c r="I4" s="235">
        <v>222662</v>
      </c>
      <c r="J4" s="236">
        <f t="shared" si="0"/>
        <v>7533</v>
      </c>
      <c r="K4" s="70">
        <f>J4/C4</f>
        <v>2.9999522110360648E-2</v>
      </c>
    </row>
    <row r="5" spans="1:15" x14ac:dyDescent="0.2">
      <c r="A5" s="158" t="s">
        <v>619</v>
      </c>
      <c r="B5" s="42" t="s">
        <v>248</v>
      </c>
      <c r="C5" s="46">
        <v>500</v>
      </c>
      <c r="D5" s="43">
        <v>500</v>
      </c>
      <c r="E5" s="66"/>
      <c r="F5" s="9"/>
      <c r="G5" s="46">
        <v>500</v>
      </c>
      <c r="H5" s="441">
        <v>1500</v>
      </c>
      <c r="I5" s="235"/>
      <c r="J5" s="236">
        <f t="shared" si="0"/>
        <v>1000</v>
      </c>
      <c r="K5" s="70"/>
    </row>
    <row r="6" spans="1:15" x14ac:dyDescent="0.2">
      <c r="A6" s="158" t="s">
        <v>644</v>
      </c>
      <c r="B6" s="42" t="s">
        <v>217</v>
      </c>
      <c r="C6" s="46">
        <v>2525</v>
      </c>
      <c r="D6" s="43">
        <v>2525</v>
      </c>
      <c r="E6" s="66"/>
      <c r="F6" s="9"/>
      <c r="G6" s="46">
        <v>2525</v>
      </c>
      <c r="H6" s="441">
        <v>2748</v>
      </c>
      <c r="I6" s="468"/>
      <c r="J6" s="236">
        <f t="shared" si="0"/>
        <v>223</v>
      </c>
      <c r="K6" s="70"/>
    </row>
    <row r="7" spans="1:15" x14ac:dyDescent="0.2">
      <c r="A7" s="158" t="s">
        <v>45</v>
      </c>
      <c r="B7" s="42" t="s">
        <v>46</v>
      </c>
      <c r="C7" s="43">
        <v>24401</v>
      </c>
      <c r="D7" s="43">
        <v>22746</v>
      </c>
      <c r="E7" s="66"/>
      <c r="F7" s="9"/>
      <c r="G7" s="43">
        <v>24401</v>
      </c>
      <c r="H7" s="442">
        <v>25130</v>
      </c>
      <c r="I7" s="68">
        <v>19872</v>
      </c>
      <c r="J7" s="236">
        <f t="shared" si="0"/>
        <v>729</v>
      </c>
      <c r="K7" s="70">
        <f t="shared" ref="K7:K38" si="1">J7/C7</f>
        <v>2.9875824761280274E-2</v>
      </c>
      <c r="L7" s="54"/>
    </row>
    <row r="8" spans="1:15" x14ac:dyDescent="0.2">
      <c r="A8" s="158" t="s">
        <v>47</v>
      </c>
      <c r="B8" s="42" t="s">
        <v>48</v>
      </c>
      <c r="C8" s="43">
        <v>29000</v>
      </c>
      <c r="D8" s="43">
        <v>45383</v>
      </c>
      <c r="E8" s="145"/>
      <c r="F8" s="9"/>
      <c r="G8" s="43">
        <v>29000</v>
      </c>
      <c r="H8" s="442">
        <v>45988</v>
      </c>
      <c r="I8" s="68">
        <v>30956</v>
      </c>
      <c r="J8" s="236">
        <f t="shared" si="0"/>
        <v>16988</v>
      </c>
      <c r="K8" s="70">
        <f t="shared" si="1"/>
        <v>0.58579310344827584</v>
      </c>
    </row>
    <row r="9" spans="1:15" x14ac:dyDescent="0.2">
      <c r="A9" s="158" t="s">
        <v>292</v>
      </c>
      <c r="B9" s="42" t="s">
        <v>293</v>
      </c>
      <c r="C9" s="43">
        <v>5000</v>
      </c>
      <c r="D9" s="43">
        <v>4943</v>
      </c>
      <c r="E9" s="145"/>
      <c r="F9" s="9"/>
      <c r="G9" s="43">
        <v>5000</v>
      </c>
      <c r="H9" s="442">
        <v>5000</v>
      </c>
      <c r="I9" s="468">
        <v>4826</v>
      </c>
      <c r="J9" s="236">
        <f t="shared" si="0"/>
        <v>0</v>
      </c>
      <c r="K9" s="70">
        <f t="shared" si="1"/>
        <v>0</v>
      </c>
    </row>
    <row r="10" spans="1:15" x14ac:dyDescent="0.2">
      <c r="A10" s="158" t="s">
        <v>98</v>
      </c>
      <c r="B10" s="42" t="s">
        <v>294</v>
      </c>
      <c r="C10" s="43">
        <v>19000</v>
      </c>
      <c r="D10" s="43">
        <v>13809</v>
      </c>
      <c r="E10" s="66"/>
      <c r="F10" s="9"/>
      <c r="G10" s="43">
        <v>19000</v>
      </c>
      <c r="H10" s="442">
        <v>18000</v>
      </c>
      <c r="I10" s="468">
        <v>19616</v>
      </c>
      <c r="J10" s="236">
        <f t="shared" si="0"/>
        <v>-1000</v>
      </c>
      <c r="K10" s="70">
        <f t="shared" si="1"/>
        <v>-5.2631578947368418E-2</v>
      </c>
    </row>
    <row r="11" spans="1:15" x14ac:dyDescent="0.2">
      <c r="A11" s="158" t="s">
        <v>295</v>
      </c>
      <c r="B11" s="42" t="s">
        <v>296</v>
      </c>
      <c r="C11" s="43">
        <v>28000</v>
      </c>
      <c r="D11" s="43">
        <v>28624</v>
      </c>
      <c r="E11" s="66"/>
      <c r="F11" s="9"/>
      <c r="G11" s="43">
        <v>28000</v>
      </c>
      <c r="H11" s="442">
        <v>30000</v>
      </c>
      <c r="I11" s="468">
        <v>28767</v>
      </c>
      <c r="J11" s="236">
        <f t="shared" si="0"/>
        <v>2000</v>
      </c>
      <c r="K11" s="70">
        <f t="shared" si="1"/>
        <v>7.1428571428571425E-2</v>
      </c>
      <c r="N11" s="27"/>
    </row>
    <row r="12" spans="1:15" x14ac:dyDescent="0.2">
      <c r="A12" s="158" t="s">
        <v>297</v>
      </c>
      <c r="B12" s="42" t="s">
        <v>298</v>
      </c>
      <c r="C12" s="43">
        <v>1000</v>
      </c>
      <c r="D12" s="43">
        <v>0</v>
      </c>
      <c r="E12" s="66"/>
      <c r="F12" s="9"/>
      <c r="G12" s="43">
        <v>1000</v>
      </c>
      <c r="H12" s="442">
        <v>750</v>
      </c>
      <c r="I12" s="468">
        <v>1156</v>
      </c>
      <c r="J12" s="236">
        <f t="shared" si="0"/>
        <v>-250</v>
      </c>
      <c r="K12" s="70">
        <f t="shared" si="1"/>
        <v>-0.25</v>
      </c>
      <c r="N12" s="27"/>
    </row>
    <row r="13" spans="1:15" x14ac:dyDescent="0.2">
      <c r="A13" s="158" t="s">
        <v>51</v>
      </c>
      <c r="B13" s="42" t="s">
        <v>52</v>
      </c>
      <c r="C13" s="43">
        <v>1617</v>
      </c>
      <c r="D13" s="43">
        <v>973</v>
      </c>
      <c r="E13" s="66"/>
      <c r="F13" s="237"/>
      <c r="G13" s="43">
        <v>1617</v>
      </c>
      <c r="H13" s="442">
        <v>1300</v>
      </c>
      <c r="I13" s="468">
        <v>1528</v>
      </c>
      <c r="J13" s="236">
        <f t="shared" si="0"/>
        <v>-317</v>
      </c>
      <c r="K13" s="70">
        <f t="shared" si="1"/>
        <v>-0.19604205318491033</v>
      </c>
    </row>
    <row r="14" spans="1:15" x14ac:dyDescent="0.2">
      <c r="A14" s="158" t="s">
        <v>102</v>
      </c>
      <c r="B14" s="42" t="s">
        <v>124</v>
      </c>
      <c r="C14" s="43">
        <v>8500</v>
      </c>
      <c r="D14" s="43">
        <v>10775</v>
      </c>
      <c r="E14" s="66"/>
      <c r="F14" s="9"/>
      <c r="G14" s="43">
        <v>8500</v>
      </c>
      <c r="H14" s="442">
        <v>14000</v>
      </c>
      <c r="I14" s="468">
        <v>10764</v>
      </c>
      <c r="J14" s="236">
        <f t="shared" si="0"/>
        <v>5500</v>
      </c>
      <c r="K14" s="70">
        <f t="shared" si="1"/>
        <v>0.6470588235294118</v>
      </c>
    </row>
    <row r="15" spans="1:15" x14ac:dyDescent="0.2">
      <c r="A15" s="158" t="s">
        <v>125</v>
      </c>
      <c r="B15" s="42" t="s">
        <v>299</v>
      </c>
      <c r="C15" s="43"/>
      <c r="D15" s="43"/>
      <c r="E15" s="66"/>
      <c r="F15" s="238"/>
      <c r="G15" s="43"/>
      <c r="H15" s="442"/>
      <c r="I15" s="68"/>
      <c r="J15" s="236">
        <f t="shared" si="0"/>
        <v>0</v>
      </c>
      <c r="K15" s="70" t="e">
        <f t="shared" si="1"/>
        <v>#DIV/0!</v>
      </c>
    </row>
    <row r="16" spans="1:15" x14ac:dyDescent="0.2">
      <c r="A16" s="158" t="s">
        <v>182</v>
      </c>
      <c r="B16" s="42" t="s">
        <v>300</v>
      </c>
      <c r="C16" s="46">
        <v>3500</v>
      </c>
      <c r="D16" s="43">
        <v>2121</v>
      </c>
      <c r="E16" s="66"/>
      <c r="F16" s="9"/>
      <c r="G16" s="46">
        <v>3500</v>
      </c>
      <c r="H16" s="441">
        <v>2200</v>
      </c>
      <c r="I16" s="468">
        <v>3383</v>
      </c>
      <c r="J16" s="236">
        <f t="shared" si="0"/>
        <v>-1300</v>
      </c>
      <c r="K16" s="70">
        <f t="shared" si="1"/>
        <v>-0.37142857142857144</v>
      </c>
      <c r="O16" s="27"/>
    </row>
    <row r="17" spans="1:11" x14ac:dyDescent="0.2">
      <c r="A17" s="158" t="s">
        <v>184</v>
      </c>
      <c r="B17" s="42" t="s">
        <v>301</v>
      </c>
      <c r="C17" s="43">
        <v>2700</v>
      </c>
      <c r="D17" s="43">
        <v>4484</v>
      </c>
      <c r="E17" s="66"/>
      <c r="F17" s="9"/>
      <c r="G17" s="43">
        <v>2700</v>
      </c>
      <c r="H17" s="442">
        <v>4000</v>
      </c>
      <c r="I17" s="468">
        <v>2350</v>
      </c>
      <c r="J17" s="236">
        <f t="shared" si="0"/>
        <v>1300</v>
      </c>
      <c r="K17" s="70">
        <f t="shared" si="1"/>
        <v>0.48148148148148145</v>
      </c>
    </row>
    <row r="18" spans="1:11" x14ac:dyDescent="0.2">
      <c r="A18" s="158" t="s">
        <v>302</v>
      </c>
      <c r="B18" s="74" t="s">
        <v>303</v>
      </c>
      <c r="C18" s="43">
        <v>180</v>
      </c>
      <c r="D18" s="43">
        <v>614</v>
      </c>
      <c r="E18" s="66"/>
      <c r="F18" s="239"/>
      <c r="G18" s="43">
        <v>180</v>
      </c>
      <c r="H18" s="442">
        <v>750</v>
      </c>
      <c r="I18" s="235">
        <v>188</v>
      </c>
      <c r="J18" s="236">
        <f t="shared" si="0"/>
        <v>570</v>
      </c>
      <c r="K18" s="70">
        <f t="shared" si="1"/>
        <v>3.1666666666666665</v>
      </c>
    </row>
    <row r="19" spans="1:11" x14ac:dyDescent="0.2">
      <c r="A19" s="158" t="s">
        <v>304</v>
      </c>
      <c r="B19" s="42" t="s">
        <v>305</v>
      </c>
      <c r="C19" s="43">
        <v>4000</v>
      </c>
      <c r="D19" s="43">
        <v>9930</v>
      </c>
      <c r="E19" s="66"/>
      <c r="F19" s="9"/>
      <c r="G19" s="43">
        <v>4000</v>
      </c>
      <c r="H19" s="442">
        <v>0</v>
      </c>
      <c r="I19" s="235">
        <v>3067</v>
      </c>
      <c r="J19" s="236">
        <f t="shared" si="0"/>
        <v>-4000</v>
      </c>
      <c r="K19" s="70">
        <f t="shared" si="1"/>
        <v>-1</v>
      </c>
    </row>
    <row r="20" spans="1:11" x14ac:dyDescent="0.2">
      <c r="A20" s="158" t="s">
        <v>306</v>
      </c>
      <c r="B20" s="42" t="s">
        <v>307</v>
      </c>
      <c r="C20" s="43">
        <v>250</v>
      </c>
      <c r="D20" s="43">
        <v>103</v>
      </c>
      <c r="E20" s="66"/>
      <c r="F20" s="239"/>
      <c r="G20" s="43">
        <v>250</v>
      </c>
      <c r="H20" s="442">
        <v>150</v>
      </c>
      <c r="I20" s="235">
        <v>103</v>
      </c>
      <c r="J20" s="236">
        <f t="shared" si="0"/>
        <v>-100</v>
      </c>
      <c r="K20" s="70">
        <f t="shared" si="1"/>
        <v>-0.4</v>
      </c>
    </row>
    <row r="21" spans="1:11" x14ac:dyDescent="0.2">
      <c r="A21" s="158" t="s">
        <v>186</v>
      </c>
      <c r="B21" s="42" t="s">
        <v>308</v>
      </c>
      <c r="C21" s="43"/>
      <c r="D21" s="43"/>
      <c r="E21" s="66"/>
      <c r="F21" s="239"/>
      <c r="G21" s="43"/>
      <c r="H21" s="442"/>
      <c r="I21" s="235"/>
      <c r="J21" s="236">
        <f t="shared" si="0"/>
        <v>0</v>
      </c>
      <c r="K21" s="70" t="e">
        <f t="shared" si="1"/>
        <v>#DIV/0!</v>
      </c>
    </row>
    <row r="22" spans="1:11" x14ac:dyDescent="0.2">
      <c r="A22" s="158" t="s">
        <v>309</v>
      </c>
      <c r="B22" s="42" t="s">
        <v>310</v>
      </c>
      <c r="C22" s="43"/>
      <c r="D22" s="43"/>
      <c r="E22" s="66"/>
      <c r="F22" s="9"/>
      <c r="G22" s="43"/>
      <c r="H22" s="442"/>
      <c r="I22" s="235"/>
      <c r="J22" s="236">
        <f t="shared" si="0"/>
        <v>0</v>
      </c>
      <c r="K22" s="70" t="e">
        <f t="shared" si="1"/>
        <v>#DIV/0!</v>
      </c>
    </row>
    <row r="23" spans="1:11" x14ac:dyDescent="0.2">
      <c r="A23" s="158" t="s">
        <v>311</v>
      </c>
      <c r="B23" s="42" t="s">
        <v>312</v>
      </c>
      <c r="C23" s="43"/>
      <c r="D23" s="43"/>
      <c r="E23" s="66"/>
      <c r="F23" s="9"/>
      <c r="G23" s="43"/>
      <c r="H23" s="442"/>
      <c r="I23" s="235"/>
      <c r="J23" s="236">
        <f t="shared" si="0"/>
        <v>0</v>
      </c>
      <c r="K23" s="70" t="e">
        <f t="shared" si="1"/>
        <v>#DIV/0!</v>
      </c>
    </row>
    <row r="24" spans="1:11" x14ac:dyDescent="0.2">
      <c r="A24" s="158" t="s">
        <v>53</v>
      </c>
      <c r="B24" s="42" t="s">
        <v>313</v>
      </c>
      <c r="C24" s="43">
        <v>500</v>
      </c>
      <c r="D24" s="43">
        <v>359</v>
      </c>
      <c r="E24" s="66"/>
      <c r="F24" s="9"/>
      <c r="G24" s="43">
        <v>500</v>
      </c>
      <c r="H24" s="442"/>
      <c r="I24" s="235">
        <v>1494</v>
      </c>
      <c r="J24" s="236">
        <f t="shared" si="0"/>
        <v>-500</v>
      </c>
      <c r="K24" s="70">
        <f t="shared" si="1"/>
        <v>-1</v>
      </c>
    </row>
    <row r="25" spans="1:11" x14ac:dyDescent="0.2">
      <c r="A25" s="158" t="s">
        <v>314</v>
      </c>
      <c r="B25" s="42" t="s">
        <v>315</v>
      </c>
      <c r="C25" s="43">
        <v>500</v>
      </c>
      <c r="D25" s="43">
        <v>745</v>
      </c>
      <c r="E25" s="66"/>
      <c r="F25" s="9"/>
      <c r="G25" s="43">
        <v>500</v>
      </c>
      <c r="H25" s="442">
        <v>500</v>
      </c>
      <c r="I25" s="235">
        <v>398</v>
      </c>
      <c r="J25" s="236">
        <f t="shared" si="0"/>
        <v>0</v>
      </c>
      <c r="K25" s="70">
        <f t="shared" si="1"/>
        <v>0</v>
      </c>
    </row>
    <row r="26" spans="1:11" x14ac:dyDescent="0.2">
      <c r="A26" s="158" t="s">
        <v>316</v>
      </c>
      <c r="B26" s="74" t="s">
        <v>317</v>
      </c>
      <c r="C26" s="43">
        <v>1500</v>
      </c>
      <c r="D26" s="43">
        <v>1718</v>
      </c>
      <c r="E26" s="66"/>
      <c r="F26" s="9"/>
      <c r="G26" s="43">
        <v>1500</v>
      </c>
      <c r="H26" s="442">
        <v>1500</v>
      </c>
      <c r="I26" s="235">
        <v>1230</v>
      </c>
      <c r="J26" s="236">
        <f t="shared" si="0"/>
        <v>0</v>
      </c>
      <c r="K26" s="70">
        <f t="shared" si="1"/>
        <v>0</v>
      </c>
    </row>
    <row r="27" spans="1:11" x14ac:dyDescent="0.2">
      <c r="A27" s="158" t="s">
        <v>318</v>
      </c>
      <c r="B27" s="42" t="s">
        <v>319</v>
      </c>
      <c r="C27" s="43">
        <v>200</v>
      </c>
      <c r="D27" s="43">
        <v>68</v>
      </c>
      <c r="E27" s="66"/>
      <c r="F27" s="239"/>
      <c r="G27" s="43">
        <v>200</v>
      </c>
      <c r="H27" s="442">
        <v>100</v>
      </c>
      <c r="I27" s="235">
        <v>186</v>
      </c>
      <c r="J27" s="236">
        <f t="shared" si="0"/>
        <v>-100</v>
      </c>
      <c r="K27" s="70">
        <f t="shared" si="1"/>
        <v>-0.5</v>
      </c>
    </row>
    <row r="28" spans="1:11" x14ac:dyDescent="0.2">
      <c r="A28" s="158" t="s">
        <v>320</v>
      </c>
      <c r="B28" s="42" t="s">
        <v>321</v>
      </c>
      <c r="C28" s="43">
        <v>2000</v>
      </c>
      <c r="D28" s="43">
        <v>4879</v>
      </c>
      <c r="E28" s="66"/>
      <c r="F28" s="9"/>
      <c r="G28" s="43">
        <v>2000</v>
      </c>
      <c r="H28" s="442"/>
      <c r="I28" s="235">
        <v>5947</v>
      </c>
      <c r="J28" s="236">
        <f t="shared" si="0"/>
        <v>-2000</v>
      </c>
      <c r="K28" s="70">
        <f t="shared" si="1"/>
        <v>-1</v>
      </c>
    </row>
    <row r="29" spans="1:11" x14ac:dyDescent="0.2">
      <c r="A29" s="158" t="s">
        <v>322</v>
      </c>
      <c r="B29" s="42" t="s">
        <v>323</v>
      </c>
      <c r="C29" s="43">
        <v>5000</v>
      </c>
      <c r="D29" s="43">
        <v>4052</v>
      </c>
      <c r="E29" s="66"/>
      <c r="F29" s="237"/>
      <c r="G29" s="43">
        <v>5000</v>
      </c>
      <c r="H29" s="442">
        <v>4500</v>
      </c>
      <c r="I29" s="235">
        <v>3993</v>
      </c>
      <c r="J29" s="236">
        <f t="shared" si="0"/>
        <v>-500</v>
      </c>
      <c r="K29" s="70">
        <f t="shared" si="1"/>
        <v>-0.1</v>
      </c>
    </row>
    <row r="30" spans="1:11" x14ac:dyDescent="0.2">
      <c r="A30" s="158" t="s">
        <v>324</v>
      </c>
      <c r="B30" s="42" t="s">
        <v>68</v>
      </c>
      <c r="C30" s="43">
        <v>80</v>
      </c>
      <c r="D30" s="43">
        <v>560</v>
      </c>
      <c r="E30" s="66"/>
      <c r="F30" s="240"/>
      <c r="G30" s="43">
        <v>80</v>
      </c>
      <c r="H30" s="442">
        <v>200</v>
      </c>
      <c r="I30" s="235">
        <v>82</v>
      </c>
      <c r="J30" s="236">
        <f t="shared" si="0"/>
        <v>120</v>
      </c>
      <c r="K30" s="70">
        <f t="shared" si="1"/>
        <v>1.5</v>
      </c>
    </row>
    <row r="31" spans="1:11" hidden="1" x14ac:dyDescent="0.2">
      <c r="A31" s="158" t="s">
        <v>325</v>
      </c>
      <c r="B31" s="42" t="s">
        <v>326</v>
      </c>
      <c r="C31" s="43"/>
      <c r="D31" s="43"/>
      <c r="E31" s="66"/>
      <c r="F31" s="9"/>
      <c r="G31" s="43"/>
      <c r="H31" s="442"/>
      <c r="I31" s="72"/>
      <c r="J31" s="236">
        <f t="shared" si="0"/>
        <v>0</v>
      </c>
      <c r="K31" s="70" t="e">
        <f t="shared" si="1"/>
        <v>#DIV/0!</v>
      </c>
    </row>
    <row r="32" spans="1:11" x14ac:dyDescent="0.2">
      <c r="A32" s="158" t="s">
        <v>327</v>
      </c>
      <c r="B32" s="42" t="s">
        <v>328</v>
      </c>
      <c r="C32" s="43">
        <v>4200</v>
      </c>
      <c r="D32" s="43">
        <v>1868.82</v>
      </c>
      <c r="E32" s="66"/>
      <c r="F32" s="9"/>
      <c r="G32" s="43">
        <v>4200</v>
      </c>
      <c r="H32" s="442">
        <v>9000</v>
      </c>
      <c r="I32" s="235">
        <v>3894</v>
      </c>
      <c r="J32" s="236">
        <f t="shared" si="0"/>
        <v>4800</v>
      </c>
      <c r="K32" s="70">
        <f t="shared" si="1"/>
        <v>1.1428571428571428</v>
      </c>
    </row>
    <row r="33" spans="1:11" hidden="1" x14ac:dyDescent="0.2">
      <c r="A33" s="241" t="s">
        <v>136</v>
      </c>
      <c r="B33" s="242" t="s">
        <v>329</v>
      </c>
      <c r="C33" s="137"/>
      <c r="D33" s="43"/>
      <c r="E33" s="66"/>
      <c r="F33" s="9"/>
      <c r="G33" s="137"/>
      <c r="H33" s="443"/>
      <c r="I33" s="72"/>
      <c r="J33" s="236">
        <f t="shared" si="0"/>
        <v>0</v>
      </c>
      <c r="K33" s="70" t="e">
        <f t="shared" si="1"/>
        <v>#DIV/0!</v>
      </c>
    </row>
    <row r="34" spans="1:11" x14ac:dyDescent="0.2">
      <c r="A34" s="158" t="s">
        <v>330</v>
      </c>
      <c r="B34" s="42" t="s">
        <v>331</v>
      </c>
      <c r="C34" s="146">
        <v>6000</v>
      </c>
      <c r="D34" s="43">
        <v>7710.71</v>
      </c>
      <c r="E34" s="66"/>
      <c r="F34" s="9"/>
      <c r="G34" s="146">
        <v>6000</v>
      </c>
      <c r="H34" s="444">
        <v>8000</v>
      </c>
      <c r="I34" s="235">
        <v>8708</v>
      </c>
      <c r="J34" s="236">
        <f t="shared" si="0"/>
        <v>2000</v>
      </c>
      <c r="K34" s="70">
        <f t="shared" si="1"/>
        <v>0.33333333333333331</v>
      </c>
    </row>
    <row r="35" spans="1:11" x14ac:dyDescent="0.2">
      <c r="A35" s="158" t="s">
        <v>332</v>
      </c>
      <c r="B35" s="42" t="s">
        <v>333</v>
      </c>
      <c r="C35" s="146"/>
      <c r="D35" s="43"/>
      <c r="E35" s="66"/>
      <c r="F35" s="9"/>
      <c r="G35" s="146"/>
      <c r="H35" s="444"/>
      <c r="I35" s="72"/>
      <c r="J35" s="236">
        <f t="shared" ref="J35:J58" si="2">H35-C35</f>
        <v>0</v>
      </c>
      <c r="K35" s="70" t="e">
        <f t="shared" si="1"/>
        <v>#DIV/0!</v>
      </c>
    </row>
    <row r="36" spans="1:11" hidden="1" x14ac:dyDescent="0.2">
      <c r="A36" s="158" t="s">
        <v>334</v>
      </c>
      <c r="B36" s="42" t="s">
        <v>269</v>
      </c>
      <c r="C36" s="137"/>
      <c r="D36" s="43"/>
      <c r="E36" s="66"/>
      <c r="F36" s="9"/>
      <c r="G36" s="137"/>
      <c r="H36" s="443"/>
      <c r="I36" s="72"/>
      <c r="J36" s="236">
        <f t="shared" si="2"/>
        <v>0</v>
      </c>
      <c r="K36" s="70" t="e">
        <f t="shared" si="1"/>
        <v>#DIV/0!</v>
      </c>
    </row>
    <row r="37" spans="1:11" hidden="1" x14ac:dyDescent="0.2">
      <c r="A37" s="241" t="s">
        <v>335</v>
      </c>
      <c r="B37" s="242" t="s">
        <v>336</v>
      </c>
      <c r="C37" s="137"/>
      <c r="D37" s="43"/>
      <c r="E37" s="66"/>
      <c r="F37" s="9"/>
      <c r="G37" s="137"/>
      <c r="H37" s="443"/>
      <c r="I37" s="72"/>
      <c r="J37" s="236">
        <f t="shared" si="2"/>
        <v>0</v>
      </c>
      <c r="K37" s="70" t="e">
        <f t="shared" si="1"/>
        <v>#DIV/0!</v>
      </c>
    </row>
    <row r="38" spans="1:11" hidden="1" x14ac:dyDescent="0.2">
      <c r="A38" s="158" t="s">
        <v>337</v>
      </c>
      <c r="B38" s="42" t="s">
        <v>338</v>
      </c>
      <c r="C38" s="137"/>
      <c r="D38" s="43"/>
      <c r="E38" s="66"/>
      <c r="F38" s="239"/>
      <c r="G38" s="137"/>
      <c r="H38" s="443"/>
      <c r="I38" s="72"/>
      <c r="J38" s="236">
        <f t="shared" si="2"/>
        <v>0</v>
      </c>
      <c r="K38" s="70" t="e">
        <f t="shared" si="1"/>
        <v>#DIV/0!</v>
      </c>
    </row>
    <row r="39" spans="1:11" hidden="1" x14ac:dyDescent="0.2">
      <c r="A39" s="158" t="s">
        <v>63</v>
      </c>
      <c r="B39" s="242" t="s">
        <v>339</v>
      </c>
      <c r="C39" s="137"/>
      <c r="D39" s="43"/>
      <c r="E39" s="66"/>
      <c r="F39" s="240"/>
      <c r="G39" s="137"/>
      <c r="H39" s="443"/>
      <c r="I39" s="72"/>
      <c r="J39" s="236">
        <f t="shared" si="2"/>
        <v>0</v>
      </c>
      <c r="K39" s="70" t="e">
        <f t="shared" ref="K39:K58" si="3">J39/C39</f>
        <v>#DIV/0!</v>
      </c>
    </row>
    <row r="40" spans="1:11" x14ac:dyDescent="0.2">
      <c r="A40" s="158" t="s">
        <v>127</v>
      </c>
      <c r="B40" s="42" t="s">
        <v>128</v>
      </c>
      <c r="C40" s="43">
        <v>9500</v>
      </c>
      <c r="D40" s="43">
        <v>6808</v>
      </c>
      <c r="E40" s="66"/>
      <c r="F40" s="9"/>
      <c r="G40" s="43">
        <v>9500</v>
      </c>
      <c r="H40" s="441">
        <v>10500</v>
      </c>
      <c r="I40" s="235">
        <v>10740</v>
      </c>
      <c r="J40" s="236">
        <f t="shared" si="2"/>
        <v>1000</v>
      </c>
      <c r="K40" s="70">
        <f t="shared" si="3"/>
        <v>0.10526315789473684</v>
      </c>
    </row>
    <row r="41" spans="1:11" x14ac:dyDescent="0.2">
      <c r="A41" s="158" t="s">
        <v>340</v>
      </c>
      <c r="B41" s="42" t="s">
        <v>341</v>
      </c>
      <c r="C41" s="43">
        <v>1800</v>
      </c>
      <c r="D41" s="43">
        <v>1540</v>
      </c>
      <c r="E41" s="66"/>
      <c r="F41" s="239"/>
      <c r="G41" s="43">
        <v>1800</v>
      </c>
      <c r="H41" s="442">
        <v>1600</v>
      </c>
      <c r="I41" s="235">
        <v>2191</v>
      </c>
      <c r="J41" s="236">
        <f t="shared" si="2"/>
        <v>-200</v>
      </c>
      <c r="K41" s="70">
        <f t="shared" si="3"/>
        <v>-0.1111111111111111</v>
      </c>
    </row>
    <row r="42" spans="1:11" hidden="1" x14ac:dyDescent="0.2">
      <c r="A42" s="158" t="s">
        <v>342</v>
      </c>
      <c r="B42" s="42" t="s">
        <v>343</v>
      </c>
      <c r="C42" s="43"/>
      <c r="D42" s="43"/>
      <c r="E42" s="66"/>
      <c r="F42" s="9"/>
      <c r="G42" s="43"/>
      <c r="H42" s="442"/>
      <c r="I42" s="72"/>
      <c r="J42" s="236">
        <f t="shared" si="2"/>
        <v>0</v>
      </c>
      <c r="K42" s="70" t="e">
        <f t="shared" si="3"/>
        <v>#DIV/0!</v>
      </c>
    </row>
    <row r="43" spans="1:11" x14ac:dyDescent="0.2">
      <c r="A43" s="158" t="s">
        <v>69</v>
      </c>
      <c r="B43" s="42" t="s">
        <v>70</v>
      </c>
      <c r="C43" s="43">
        <v>350</v>
      </c>
      <c r="D43" s="43">
        <v>410</v>
      </c>
      <c r="E43" s="66"/>
      <c r="F43" s="9"/>
      <c r="G43" s="43">
        <v>350</v>
      </c>
      <c r="H43" s="442">
        <v>400</v>
      </c>
      <c r="I43" s="235">
        <v>419</v>
      </c>
      <c r="J43" s="236">
        <f t="shared" si="2"/>
        <v>50</v>
      </c>
      <c r="K43" s="70">
        <f t="shared" si="3"/>
        <v>0.14285714285714285</v>
      </c>
    </row>
    <row r="44" spans="1:11" x14ac:dyDescent="0.2">
      <c r="A44" s="158" t="s">
        <v>107</v>
      </c>
      <c r="B44" s="42" t="s">
        <v>344</v>
      </c>
      <c r="C44" s="43">
        <v>26000</v>
      </c>
      <c r="D44" s="43">
        <v>28338</v>
      </c>
      <c r="E44" s="66"/>
      <c r="F44" s="9"/>
      <c r="G44" s="43">
        <v>26000</v>
      </c>
      <c r="H44" s="442">
        <v>28000</v>
      </c>
      <c r="I44" s="235">
        <v>23490</v>
      </c>
      <c r="J44" s="236">
        <f t="shared" si="2"/>
        <v>2000</v>
      </c>
      <c r="K44" s="70">
        <f t="shared" si="3"/>
        <v>7.6923076923076927E-2</v>
      </c>
    </row>
    <row r="45" spans="1:11" x14ac:dyDescent="0.2">
      <c r="A45" s="158" t="s">
        <v>345</v>
      </c>
      <c r="B45" s="42" t="s">
        <v>346</v>
      </c>
      <c r="C45" s="43">
        <v>1500</v>
      </c>
      <c r="D45" s="43">
        <v>658</v>
      </c>
      <c r="E45" s="66"/>
      <c r="F45" s="9"/>
      <c r="G45" s="43">
        <v>1500</v>
      </c>
      <c r="H45" s="442">
        <v>1300</v>
      </c>
      <c r="I45" s="235">
        <v>1351</v>
      </c>
      <c r="J45" s="236">
        <f t="shared" si="2"/>
        <v>-200</v>
      </c>
      <c r="K45" s="70">
        <f t="shared" si="3"/>
        <v>-0.13333333333333333</v>
      </c>
    </row>
    <row r="46" spans="1:11" x14ac:dyDescent="0.2">
      <c r="A46" s="158" t="s">
        <v>242</v>
      </c>
      <c r="B46" s="42" t="s">
        <v>347</v>
      </c>
      <c r="C46" s="43">
        <v>6200</v>
      </c>
      <c r="D46" s="43">
        <v>6821</v>
      </c>
      <c r="E46" s="66"/>
      <c r="F46" s="9"/>
      <c r="G46" s="43">
        <v>6200</v>
      </c>
      <c r="H46" s="442">
        <v>6500</v>
      </c>
      <c r="I46" s="235">
        <v>6045</v>
      </c>
      <c r="J46" s="236">
        <f t="shared" si="2"/>
        <v>300</v>
      </c>
      <c r="K46" s="70">
        <f t="shared" si="3"/>
        <v>4.8387096774193547E-2</v>
      </c>
    </row>
    <row r="47" spans="1:11" x14ac:dyDescent="0.2">
      <c r="A47" s="158" t="s">
        <v>348</v>
      </c>
      <c r="B47" s="42" t="s">
        <v>349</v>
      </c>
      <c r="C47" s="43">
        <v>250000</v>
      </c>
      <c r="D47" s="43">
        <v>233413</v>
      </c>
      <c r="E47" s="66"/>
      <c r="F47" s="9"/>
      <c r="G47" s="43">
        <v>250000</v>
      </c>
      <c r="H47" s="442">
        <v>270000</v>
      </c>
      <c r="I47" s="235">
        <v>222590</v>
      </c>
      <c r="J47" s="236">
        <f t="shared" si="2"/>
        <v>20000</v>
      </c>
      <c r="K47" s="70">
        <f t="shared" si="3"/>
        <v>0.08</v>
      </c>
    </row>
    <row r="48" spans="1:11" hidden="1" x14ac:dyDescent="0.2">
      <c r="A48" s="41" t="s">
        <v>350</v>
      </c>
      <c r="B48" s="243" t="s">
        <v>351</v>
      </c>
      <c r="C48" s="137"/>
      <c r="D48" s="43"/>
      <c r="E48" s="66"/>
      <c r="F48" s="9"/>
      <c r="G48" s="137"/>
      <c r="H48" s="443"/>
      <c r="I48" s="72"/>
      <c r="J48" s="236">
        <f t="shared" si="2"/>
        <v>0</v>
      </c>
      <c r="K48" s="70" t="e">
        <f t="shared" si="3"/>
        <v>#DIV/0!</v>
      </c>
    </row>
    <row r="49" spans="1:11" x14ac:dyDescent="0.2">
      <c r="A49" s="158" t="s">
        <v>352</v>
      </c>
      <c r="B49" s="42" t="s">
        <v>353</v>
      </c>
      <c r="C49" s="166">
        <v>3000</v>
      </c>
      <c r="D49" s="43">
        <v>11383.41</v>
      </c>
      <c r="E49" s="66"/>
      <c r="F49" s="9"/>
      <c r="G49" s="166">
        <v>3000</v>
      </c>
      <c r="H49" s="166">
        <v>3500</v>
      </c>
      <c r="I49" s="72">
        <v>2382</v>
      </c>
      <c r="J49" s="236">
        <f t="shared" si="2"/>
        <v>500</v>
      </c>
      <c r="K49" s="70">
        <f t="shared" si="3"/>
        <v>0.16666666666666666</v>
      </c>
    </row>
    <row r="50" spans="1:11" x14ac:dyDescent="0.2">
      <c r="A50" s="244" t="s">
        <v>645</v>
      </c>
      <c r="B50" s="148" t="s">
        <v>354</v>
      </c>
      <c r="C50" s="43">
        <v>3000</v>
      </c>
      <c r="D50" s="43">
        <v>15298.9</v>
      </c>
      <c r="E50" s="66"/>
      <c r="F50" s="239"/>
      <c r="G50" s="43">
        <v>3000</v>
      </c>
      <c r="H50" s="442">
        <v>5000</v>
      </c>
      <c r="I50" s="72">
        <v>4368</v>
      </c>
      <c r="J50" s="236">
        <f t="shared" si="2"/>
        <v>2000</v>
      </c>
      <c r="K50" s="70">
        <f t="shared" si="3"/>
        <v>0.66666666666666663</v>
      </c>
    </row>
    <row r="51" spans="1:11" x14ac:dyDescent="0.2">
      <c r="A51" s="244" t="s">
        <v>646</v>
      </c>
      <c r="B51" s="148" t="s">
        <v>355</v>
      </c>
      <c r="C51" s="43">
        <v>3000</v>
      </c>
      <c r="D51" s="43">
        <v>2596.1799999999998</v>
      </c>
      <c r="E51" s="66"/>
      <c r="F51" s="239"/>
      <c r="G51" s="43">
        <v>3000</v>
      </c>
      <c r="H51" s="442">
        <v>4000</v>
      </c>
      <c r="I51" s="72">
        <v>2896</v>
      </c>
      <c r="J51" s="236">
        <f t="shared" si="2"/>
        <v>1000</v>
      </c>
      <c r="K51" s="70">
        <f t="shared" si="3"/>
        <v>0.33333333333333331</v>
      </c>
    </row>
    <row r="52" spans="1:11" x14ac:dyDescent="0.2">
      <c r="A52" s="244" t="s">
        <v>647</v>
      </c>
      <c r="B52" s="148" t="s">
        <v>356</v>
      </c>
      <c r="C52" s="43">
        <v>3000</v>
      </c>
      <c r="D52" s="43">
        <v>3791</v>
      </c>
      <c r="E52" s="66"/>
      <c r="F52" s="239"/>
      <c r="G52" s="43">
        <v>3000</v>
      </c>
      <c r="H52" s="442">
        <v>4000</v>
      </c>
      <c r="I52" s="72">
        <v>3649</v>
      </c>
      <c r="J52" s="236">
        <f t="shared" si="2"/>
        <v>1000</v>
      </c>
      <c r="K52" s="70">
        <f t="shared" si="3"/>
        <v>0.33333333333333331</v>
      </c>
    </row>
    <row r="53" spans="1:11" x14ac:dyDescent="0.2">
      <c r="A53" s="244" t="s">
        <v>648</v>
      </c>
      <c r="B53" s="148" t="s">
        <v>357</v>
      </c>
      <c r="C53" s="43">
        <v>1500</v>
      </c>
      <c r="D53" s="43">
        <v>244.94</v>
      </c>
      <c r="E53" s="66"/>
      <c r="F53" s="239"/>
      <c r="G53" s="43">
        <v>1500</v>
      </c>
      <c r="H53" s="442">
        <v>3000</v>
      </c>
      <c r="I53" s="72">
        <v>334</v>
      </c>
      <c r="J53" s="236">
        <f t="shared" si="2"/>
        <v>1500</v>
      </c>
      <c r="K53" s="70">
        <f t="shared" si="3"/>
        <v>1</v>
      </c>
    </row>
    <row r="54" spans="1:11" x14ac:dyDescent="0.2">
      <c r="A54" s="244" t="s">
        <v>649</v>
      </c>
      <c r="B54" s="42" t="s">
        <v>605</v>
      </c>
      <c r="C54" s="48">
        <v>2000</v>
      </c>
      <c r="D54" s="166">
        <v>1288</v>
      </c>
      <c r="E54" s="49"/>
      <c r="F54" s="7"/>
      <c r="G54" s="48">
        <v>2000</v>
      </c>
      <c r="H54" s="445">
        <v>2500</v>
      </c>
      <c r="I54" s="72">
        <v>1016</v>
      </c>
      <c r="J54" s="236">
        <f t="shared" si="2"/>
        <v>500</v>
      </c>
      <c r="K54" s="70">
        <f t="shared" si="3"/>
        <v>0.25</v>
      </c>
    </row>
    <row r="55" spans="1:11" x14ac:dyDescent="0.2">
      <c r="A55" s="244" t="s">
        <v>650</v>
      </c>
      <c r="B55" s="42" t="s">
        <v>606</v>
      </c>
      <c r="C55" s="146">
        <v>1500</v>
      </c>
      <c r="D55" s="166">
        <v>2707</v>
      </c>
      <c r="E55" s="49"/>
      <c r="F55" s="7"/>
      <c r="G55" s="146">
        <v>1500</v>
      </c>
      <c r="H55" s="445">
        <v>3500</v>
      </c>
      <c r="I55" s="72">
        <v>71</v>
      </c>
      <c r="J55" s="236">
        <f t="shared" si="2"/>
        <v>2000</v>
      </c>
      <c r="K55" s="70">
        <f t="shared" si="3"/>
        <v>1.3333333333333333</v>
      </c>
    </row>
    <row r="56" spans="1:11" x14ac:dyDescent="0.2">
      <c r="A56" s="244" t="s">
        <v>651</v>
      </c>
      <c r="B56" s="42" t="s">
        <v>607</v>
      </c>
      <c r="C56" s="146">
        <v>1000</v>
      </c>
      <c r="D56" s="166">
        <v>57</v>
      </c>
      <c r="E56" s="49"/>
      <c r="F56" s="7"/>
      <c r="G56" s="146">
        <v>1000</v>
      </c>
      <c r="H56" s="445">
        <v>2000</v>
      </c>
      <c r="I56" s="72">
        <v>104</v>
      </c>
      <c r="J56" s="236">
        <f t="shared" si="2"/>
        <v>1000</v>
      </c>
      <c r="K56" s="70">
        <f t="shared" si="3"/>
        <v>1</v>
      </c>
    </row>
    <row r="57" spans="1:11" x14ac:dyDescent="0.2">
      <c r="A57" s="244" t="s">
        <v>667</v>
      </c>
      <c r="B57" s="42" t="s">
        <v>668</v>
      </c>
      <c r="C57" s="146"/>
      <c r="D57" s="166"/>
      <c r="E57" s="49"/>
      <c r="F57" s="7"/>
      <c r="G57" s="146"/>
      <c r="H57" s="445">
        <v>1000</v>
      </c>
      <c r="I57" s="72"/>
      <c r="J57" s="236">
        <f t="shared" si="2"/>
        <v>1000</v>
      </c>
      <c r="K57" s="70" t="e">
        <f t="shared" si="3"/>
        <v>#DIV/0!</v>
      </c>
    </row>
    <row r="58" spans="1:11" ht="15.75" x14ac:dyDescent="0.25">
      <c r="A58" s="35" t="s">
        <v>85</v>
      </c>
      <c r="B58" s="62" t="s">
        <v>289</v>
      </c>
      <c r="C58" s="201">
        <f>SUM(C3:C57)</f>
        <v>779447</v>
      </c>
      <c r="D58" s="245">
        <f>SUM(D3:D57)</f>
        <v>799769.96000000008</v>
      </c>
      <c r="E58" s="246">
        <f>SUM(E3:E50)</f>
        <v>0</v>
      </c>
      <c r="F58" s="247">
        <f>SUM(F3:F48)</f>
        <v>0</v>
      </c>
      <c r="G58" s="248">
        <f>SUM(G3:G57)</f>
        <v>779447</v>
      </c>
      <c r="H58" s="249">
        <f>SUM(H3:H57)</f>
        <v>850976.34</v>
      </c>
      <c r="I58" s="250">
        <f>SUM(I3:I57)</f>
        <v>716841</v>
      </c>
      <c r="J58" s="236">
        <f t="shared" si="2"/>
        <v>71529.339999999967</v>
      </c>
      <c r="K58" s="70">
        <f t="shared" si="3"/>
        <v>9.1769344163233638E-2</v>
      </c>
    </row>
    <row r="59" spans="1:11" x14ac:dyDescent="0.2">
      <c r="B59" s="53"/>
      <c r="C59" s="251"/>
      <c r="D59" s="252"/>
      <c r="E59" s="54"/>
      <c r="J59" s="253"/>
    </row>
    <row r="60" spans="1:11" x14ac:dyDescent="0.2">
      <c r="B60" s="53"/>
      <c r="C60" s="251"/>
      <c r="D60" s="252"/>
      <c r="E60" s="54"/>
      <c r="J60" s="253"/>
    </row>
    <row r="61" spans="1:11" x14ac:dyDescent="0.2">
      <c r="B61" s="53"/>
      <c r="C61" s="251"/>
      <c r="D61" s="252"/>
      <c r="E61" s="54"/>
      <c r="H61" s="130"/>
      <c r="J61" s="253"/>
    </row>
    <row r="62" spans="1:11" x14ac:dyDescent="0.2">
      <c r="B62" s="53"/>
      <c r="C62" s="251"/>
      <c r="D62" s="251"/>
      <c r="E62" s="54"/>
      <c r="J62" s="253"/>
    </row>
    <row r="63" spans="1:11" x14ac:dyDescent="0.2">
      <c r="C63" s="80"/>
      <c r="D63" s="254"/>
      <c r="E63" s="79"/>
      <c r="J63" s="82"/>
    </row>
    <row r="64" spans="1:11" x14ac:dyDescent="0.2">
      <c r="J64" s="82"/>
    </row>
  </sheetData>
  <sortState xmlns:xlrd2="http://schemas.microsoft.com/office/spreadsheetml/2017/richdata2" ref="A3:K57">
    <sortCondition ref="A3:A57"/>
  </sortState>
  <pageMargins left="0.75" right="0.75" top="1" bottom="1" header="0.5" footer="0.5"/>
  <pageSetup scale="89" fitToHeight="0" orientation="landscape" r:id="rId1"/>
  <headerFooter alignWithMargins="0">
    <oddFooter>&amp;L&amp;A&amp;C&amp;D &amp;T&amp;R&amp;P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1F5D7-ED59-4838-A9E3-4EBE65C90BAF}">
  <sheetPr>
    <pageSetUpPr fitToPage="1"/>
  </sheetPr>
  <dimension ref="A1:J6"/>
  <sheetViews>
    <sheetView zoomScaleNormal="100" workbookViewId="0">
      <selection activeCell="H8" sqref="H8"/>
    </sheetView>
  </sheetViews>
  <sheetFormatPr defaultRowHeight="12.75" x14ac:dyDescent="0.2"/>
  <cols>
    <col min="1" max="1" width="9.85546875" bestFit="1" customWidth="1"/>
    <col min="2" max="2" width="28.7109375" customWidth="1"/>
    <col min="3" max="3" width="11.28515625" customWidth="1"/>
    <col min="4" max="4" width="13.28515625" customWidth="1"/>
    <col min="5" max="5" width="11.28515625" hidden="1" customWidth="1"/>
    <col min="6" max="6" width="11.140625" hidden="1" customWidth="1"/>
    <col min="7" max="7" width="11.140625" customWidth="1"/>
    <col min="8" max="8" width="13.28515625" bestFit="1" customWidth="1"/>
    <col min="9" max="9" width="11.5703125" bestFit="1" customWidth="1"/>
    <col min="10" max="10" width="10" customWidth="1"/>
  </cols>
  <sheetData>
    <row r="1" spans="1:10" ht="61.5" customHeight="1" x14ac:dyDescent="0.2">
      <c r="A1" s="7" t="s">
        <v>1</v>
      </c>
      <c r="B1" s="255" t="s">
        <v>358</v>
      </c>
      <c r="C1" s="142" t="s">
        <v>629</v>
      </c>
      <c r="D1" s="142" t="s">
        <v>633</v>
      </c>
      <c r="E1" s="142" t="str">
        <f>'[1]Hwy 2020'!E1</f>
        <v>2019 Unaudited 09/30/2018</v>
      </c>
      <c r="F1" s="156" t="str">
        <f>'[1]Hwy 2020'!F1</f>
        <v>Comments, Changes
&amp; Suggestions</v>
      </c>
      <c r="G1" s="142" t="s">
        <v>630</v>
      </c>
      <c r="H1" s="33" t="s">
        <v>631</v>
      </c>
      <c r="I1" s="33" t="s">
        <v>32</v>
      </c>
      <c r="J1" s="33" t="s">
        <v>33</v>
      </c>
    </row>
    <row r="2" spans="1:10" ht="15.75" x14ac:dyDescent="0.2">
      <c r="A2" s="35" t="s">
        <v>359</v>
      </c>
      <c r="B2" s="36" t="s">
        <v>360</v>
      </c>
      <c r="C2" s="37"/>
      <c r="D2" s="37"/>
      <c r="E2" s="37"/>
      <c r="F2" s="7"/>
      <c r="G2" s="40"/>
      <c r="H2" s="40"/>
      <c r="I2" s="40"/>
      <c r="J2" s="40"/>
    </row>
    <row r="3" spans="1:10" x14ac:dyDescent="0.2">
      <c r="A3" s="41" t="s">
        <v>182</v>
      </c>
      <c r="B3" s="42" t="s">
        <v>300</v>
      </c>
      <c r="C3" s="28">
        <v>20000</v>
      </c>
      <c r="D3" s="28">
        <v>15288</v>
      </c>
      <c r="E3" s="28"/>
      <c r="F3" s="256"/>
      <c r="G3" s="72">
        <v>20000</v>
      </c>
      <c r="H3" s="159">
        <v>15000</v>
      </c>
      <c r="I3" s="11">
        <f>H3-C3</f>
        <v>-5000</v>
      </c>
      <c r="J3" s="70">
        <f>I3/C3</f>
        <v>-0.25</v>
      </c>
    </row>
    <row r="4" spans="1:10" ht="15.75" x14ac:dyDescent="0.25">
      <c r="A4" s="35" t="s">
        <v>85</v>
      </c>
      <c r="B4" s="36" t="s">
        <v>360</v>
      </c>
      <c r="C4" s="13">
        <f>SUM(C3)</f>
        <v>20000</v>
      </c>
      <c r="D4" s="13">
        <f>SUM(D3)</f>
        <v>15288</v>
      </c>
      <c r="E4" s="13"/>
      <c r="F4" s="13"/>
      <c r="G4" s="13">
        <f>SUM(G3)</f>
        <v>20000</v>
      </c>
      <c r="H4" s="13">
        <f>SUM(H3)</f>
        <v>15000</v>
      </c>
      <c r="I4" s="11">
        <f>H4-C4</f>
        <v>-5000</v>
      </c>
      <c r="J4" s="70">
        <f>I4/C4</f>
        <v>-0.25</v>
      </c>
    </row>
    <row r="5" spans="1:10" x14ac:dyDescent="0.2">
      <c r="B5" s="257"/>
      <c r="C5" s="258"/>
      <c r="D5" s="258"/>
      <c r="E5" s="258"/>
      <c r="H5" s="18"/>
    </row>
    <row r="6" spans="1:10" x14ac:dyDescent="0.2">
      <c r="C6" s="259"/>
      <c r="D6" s="260"/>
      <c r="E6" s="259"/>
    </row>
  </sheetData>
  <pageMargins left="0.75" right="0.75" top="1" bottom="1" header="0.5" footer="0.5"/>
  <pageSetup orientation="landscape" r:id="rId1"/>
  <headerFooter alignWithMargins="0">
    <oddFooter>&amp;L&amp;A&amp;C&amp;D &amp;T&amp;R&amp;P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C99AF-A552-45AC-9F85-17104CE97480}">
  <sheetPr>
    <pageSetUpPr fitToPage="1"/>
  </sheetPr>
  <dimension ref="A1:K30"/>
  <sheetViews>
    <sheetView zoomScaleNormal="100" workbookViewId="0">
      <selection activeCell="D12" sqref="D12"/>
    </sheetView>
  </sheetViews>
  <sheetFormatPr defaultRowHeight="12.75" x14ac:dyDescent="0.2"/>
  <cols>
    <col min="1" max="1" width="10.140625" bestFit="1" customWidth="1"/>
    <col min="2" max="2" width="32.5703125" customWidth="1"/>
    <col min="3" max="3" width="11.42578125" style="56" customWidth="1"/>
    <col min="4" max="4" width="14" style="56" customWidth="1"/>
    <col min="5" max="5" width="11.42578125" style="56" hidden="1" customWidth="1"/>
    <col min="6" max="6" width="17.140625" style="24" hidden="1" customWidth="1"/>
    <col min="7" max="7" width="10" customWidth="1"/>
    <col min="8" max="8" width="13.28515625" style="56" bestFit="1" customWidth="1"/>
    <col min="9" max="9" width="9.42578125" bestFit="1" customWidth="1"/>
  </cols>
  <sheetData>
    <row r="1" spans="1:11" ht="44.25" customHeight="1" x14ac:dyDescent="0.2">
      <c r="A1" s="83"/>
      <c r="B1" s="261" t="s">
        <v>8</v>
      </c>
      <c r="C1" s="215" t="s">
        <v>629</v>
      </c>
      <c r="D1" s="215" t="s">
        <v>633</v>
      </c>
      <c r="E1" s="215" t="str">
        <f>'[1] St Lighting 2020'!E1</f>
        <v>2019 Unaudited 09/30/2018</v>
      </c>
      <c r="F1" s="120" t="s">
        <v>245</v>
      </c>
      <c r="G1" s="216" t="s">
        <v>630</v>
      </c>
      <c r="H1" s="216" t="s">
        <v>631</v>
      </c>
      <c r="I1" s="216" t="s">
        <v>32</v>
      </c>
      <c r="J1" s="216" t="s">
        <v>33</v>
      </c>
    </row>
    <row r="2" spans="1:11" ht="15.75" x14ac:dyDescent="0.2">
      <c r="A2" s="262" t="s">
        <v>361</v>
      </c>
      <c r="B2" s="36" t="s">
        <v>8</v>
      </c>
      <c r="C2" s="234"/>
      <c r="D2" s="234"/>
      <c r="E2" s="234"/>
      <c r="F2" s="7"/>
      <c r="G2" s="40"/>
      <c r="H2" s="38"/>
      <c r="I2" s="40"/>
      <c r="J2" s="40"/>
    </row>
    <row r="3" spans="1:11" x14ac:dyDescent="0.2">
      <c r="A3" s="158" t="s">
        <v>38</v>
      </c>
      <c r="B3" s="228" t="s">
        <v>362</v>
      </c>
      <c r="C3" s="43">
        <v>45000</v>
      </c>
      <c r="D3" s="43">
        <v>44271</v>
      </c>
      <c r="E3" s="43"/>
      <c r="F3" s="169"/>
      <c r="G3" s="43">
        <v>45000</v>
      </c>
      <c r="H3" s="442">
        <v>45000</v>
      </c>
      <c r="I3" s="11">
        <f>H3-C3</f>
        <v>0</v>
      </c>
      <c r="J3" s="70">
        <f>I3/C3</f>
        <v>0</v>
      </c>
    </row>
    <row r="4" spans="1:11" x14ac:dyDescent="0.2">
      <c r="A4" s="158" t="s">
        <v>118</v>
      </c>
      <c r="B4" s="168" t="s">
        <v>363</v>
      </c>
      <c r="C4" s="43">
        <v>1500</v>
      </c>
      <c r="D4" s="43">
        <v>1500</v>
      </c>
      <c r="E4" s="43"/>
      <c r="F4" s="237"/>
      <c r="G4" s="43">
        <v>1500</v>
      </c>
      <c r="H4" s="442">
        <v>1500</v>
      </c>
      <c r="I4" s="11">
        <f t="shared" ref="I4:I20" si="0">H4-C4</f>
        <v>0</v>
      </c>
      <c r="J4" s="70">
        <f t="shared" ref="J4:J21" si="1">I4/C4</f>
        <v>0</v>
      </c>
    </row>
    <row r="5" spans="1:11" x14ac:dyDescent="0.2">
      <c r="A5" s="158" t="s">
        <v>45</v>
      </c>
      <c r="B5" s="228" t="s">
        <v>97</v>
      </c>
      <c r="C5" s="43">
        <v>3557</v>
      </c>
      <c r="D5" s="43">
        <v>3501.41</v>
      </c>
      <c r="E5" s="43"/>
      <c r="F5" s="238"/>
      <c r="G5" s="43">
        <v>3557</v>
      </c>
      <c r="H5" s="442">
        <v>3357</v>
      </c>
      <c r="I5" s="11">
        <f t="shared" si="0"/>
        <v>-200</v>
      </c>
      <c r="J5" s="70">
        <f t="shared" si="1"/>
        <v>-5.6227157717177394E-2</v>
      </c>
      <c r="K5" s="54"/>
    </row>
    <row r="6" spans="1:11" x14ac:dyDescent="0.2">
      <c r="A6" s="158" t="s">
        <v>173</v>
      </c>
      <c r="B6" s="168" t="s">
        <v>241</v>
      </c>
      <c r="C6" s="43">
        <v>5000</v>
      </c>
      <c r="D6" s="43">
        <v>3610</v>
      </c>
      <c r="E6" s="43"/>
      <c r="F6" s="9"/>
      <c r="G6" s="43">
        <v>5000</v>
      </c>
      <c r="H6" s="442">
        <v>5000</v>
      </c>
      <c r="I6" s="11">
        <f t="shared" si="0"/>
        <v>0</v>
      </c>
      <c r="J6" s="70">
        <f t="shared" si="1"/>
        <v>0</v>
      </c>
    </row>
    <row r="7" spans="1:11" x14ac:dyDescent="0.2">
      <c r="A7" s="158" t="s">
        <v>51</v>
      </c>
      <c r="B7" s="228" t="s">
        <v>364</v>
      </c>
      <c r="C7" s="137"/>
      <c r="D7" s="43"/>
      <c r="E7" s="43"/>
      <c r="F7" s="9"/>
      <c r="G7" s="137"/>
      <c r="H7" s="443"/>
      <c r="I7" s="11"/>
      <c r="J7" s="70"/>
    </row>
    <row r="8" spans="1:11" x14ac:dyDescent="0.2">
      <c r="A8" s="158" t="s">
        <v>365</v>
      </c>
      <c r="B8" s="168" t="s">
        <v>366</v>
      </c>
      <c r="C8" s="43">
        <v>2500</v>
      </c>
      <c r="D8" s="43">
        <v>927.36</v>
      </c>
      <c r="E8" s="43"/>
      <c r="F8" s="9"/>
      <c r="G8" s="43">
        <v>2500</v>
      </c>
      <c r="H8" s="442">
        <v>2500</v>
      </c>
      <c r="I8" s="11">
        <f t="shared" si="0"/>
        <v>0</v>
      </c>
      <c r="J8" s="70">
        <f t="shared" si="1"/>
        <v>0</v>
      </c>
    </row>
    <row r="9" spans="1:11" x14ac:dyDescent="0.2">
      <c r="A9" s="158" t="s">
        <v>102</v>
      </c>
      <c r="B9" s="228" t="s">
        <v>367</v>
      </c>
      <c r="C9" s="43">
        <v>4500</v>
      </c>
      <c r="D9" s="43">
        <v>5355.97</v>
      </c>
      <c r="E9" s="43"/>
      <c r="F9" s="9"/>
      <c r="G9" s="43">
        <v>4500</v>
      </c>
      <c r="H9" s="442">
        <v>6000</v>
      </c>
      <c r="I9" s="11">
        <f t="shared" si="0"/>
        <v>1500</v>
      </c>
      <c r="J9" s="70">
        <f t="shared" si="1"/>
        <v>0.33333333333333331</v>
      </c>
    </row>
    <row r="10" spans="1:11" x14ac:dyDescent="0.2">
      <c r="A10" s="158" t="s">
        <v>57</v>
      </c>
      <c r="B10" s="228" t="s">
        <v>368</v>
      </c>
      <c r="C10" s="43">
        <v>6200</v>
      </c>
      <c r="D10" s="43">
        <v>6385.49</v>
      </c>
      <c r="E10" s="43"/>
      <c r="F10" s="9"/>
      <c r="G10" s="43">
        <v>6200</v>
      </c>
      <c r="H10" s="442">
        <v>6200</v>
      </c>
      <c r="I10" s="11">
        <f t="shared" si="0"/>
        <v>0</v>
      </c>
      <c r="J10" s="70">
        <f t="shared" si="1"/>
        <v>0</v>
      </c>
    </row>
    <row r="11" spans="1:11" x14ac:dyDescent="0.2">
      <c r="A11" s="158" t="s">
        <v>107</v>
      </c>
      <c r="B11" s="228" t="s">
        <v>185</v>
      </c>
      <c r="C11" s="43">
        <v>2500</v>
      </c>
      <c r="D11" s="43">
        <v>2969</v>
      </c>
      <c r="E11" s="43"/>
      <c r="F11" s="9"/>
      <c r="G11" s="43">
        <v>2500</v>
      </c>
      <c r="H11" s="442">
        <v>3000</v>
      </c>
      <c r="I11" s="11">
        <f t="shared" si="0"/>
        <v>500</v>
      </c>
      <c r="J11" s="70">
        <f t="shared" si="1"/>
        <v>0.2</v>
      </c>
    </row>
    <row r="12" spans="1:11" x14ac:dyDescent="0.2">
      <c r="A12" s="158" t="s">
        <v>369</v>
      </c>
      <c r="B12" s="228" t="s">
        <v>269</v>
      </c>
      <c r="C12" s="43">
        <v>2500</v>
      </c>
      <c r="D12" s="43">
        <v>684</v>
      </c>
      <c r="E12" s="43"/>
      <c r="F12" s="9"/>
      <c r="G12" s="43">
        <v>2500</v>
      </c>
      <c r="H12" s="442">
        <v>2500</v>
      </c>
      <c r="I12" s="11">
        <f t="shared" si="0"/>
        <v>0</v>
      </c>
      <c r="J12" s="70">
        <f t="shared" si="1"/>
        <v>0</v>
      </c>
    </row>
    <row r="13" spans="1:11" ht="15.75" x14ac:dyDescent="0.2">
      <c r="A13" s="263" t="s">
        <v>85</v>
      </c>
      <c r="B13" s="36" t="str">
        <f>B2</f>
        <v>AMBULANCE</v>
      </c>
      <c r="C13" s="51">
        <f t="shared" ref="C13:H13" si="2">SUM(C3:C12)</f>
        <v>73257</v>
      </c>
      <c r="D13" s="51">
        <f t="shared" si="2"/>
        <v>69204.23000000001</v>
      </c>
      <c r="E13" s="51">
        <f t="shared" si="2"/>
        <v>0</v>
      </c>
      <c r="F13" s="247">
        <f t="shared" si="2"/>
        <v>0</v>
      </c>
      <c r="G13" s="264">
        <f t="shared" si="2"/>
        <v>73257</v>
      </c>
      <c r="H13" s="51">
        <f t="shared" si="2"/>
        <v>75057</v>
      </c>
      <c r="I13" s="11">
        <f t="shared" si="0"/>
        <v>1800</v>
      </c>
      <c r="J13" s="70">
        <f t="shared" si="1"/>
        <v>2.457103075474016E-2</v>
      </c>
    </row>
    <row r="14" spans="1:11" ht="15" x14ac:dyDescent="0.2">
      <c r="A14" s="7"/>
      <c r="B14" s="7"/>
      <c r="C14" s="265"/>
      <c r="D14" s="266"/>
      <c r="E14" s="265"/>
      <c r="F14" s="7"/>
      <c r="G14" s="7"/>
      <c r="H14" s="95"/>
      <c r="I14" s="11"/>
      <c r="J14" s="70"/>
    </row>
    <row r="15" spans="1:11" x14ac:dyDescent="0.2">
      <c r="A15" s="7"/>
      <c r="B15" s="7"/>
      <c r="C15" s="265"/>
      <c r="D15" s="267"/>
      <c r="E15" s="265"/>
      <c r="F15" s="7"/>
      <c r="G15" s="7"/>
      <c r="H15" s="48"/>
      <c r="I15" s="11"/>
      <c r="J15" s="70"/>
    </row>
    <row r="16" spans="1:11" ht="38.25" x14ac:dyDescent="0.2">
      <c r="A16" s="7" t="s">
        <v>1</v>
      </c>
      <c r="B16" s="268" t="s">
        <v>370</v>
      </c>
      <c r="C16" s="215" t="str">
        <f>C1</f>
        <v>2022 Budget</v>
      </c>
      <c r="D16" s="215" t="str">
        <f>D1</f>
        <v xml:space="preserve">2022 Unaudited </v>
      </c>
      <c r="E16" s="215" t="str">
        <f>E1</f>
        <v>2019 Unaudited 09/30/2018</v>
      </c>
      <c r="F16" s="156" t="str">
        <f>F1</f>
        <v>Comments, Changes &amp;
Adjustments</v>
      </c>
      <c r="G16" s="215" t="str">
        <f t="shared" ref="G16:H16" si="3">G1</f>
        <v>2023 Default</v>
      </c>
      <c r="H16" s="215" t="str">
        <f t="shared" si="3"/>
        <v>2023 Proposed</v>
      </c>
      <c r="I16" s="216" t="s">
        <v>32</v>
      </c>
      <c r="J16" s="216" t="s">
        <v>33</v>
      </c>
    </row>
    <row r="17" spans="1:10" ht="15.75" x14ac:dyDescent="0.2">
      <c r="A17" s="217" t="s">
        <v>371</v>
      </c>
      <c r="B17" s="36" t="s">
        <v>9</v>
      </c>
      <c r="C17" s="269"/>
      <c r="D17" s="269"/>
      <c r="E17" s="269"/>
      <c r="F17" s="7"/>
      <c r="G17" s="40"/>
      <c r="H17" s="38"/>
      <c r="I17" s="164"/>
      <c r="J17" s="165"/>
    </row>
    <row r="18" spans="1:10" x14ac:dyDescent="0.2">
      <c r="A18" s="158" t="s">
        <v>182</v>
      </c>
      <c r="B18" s="42" t="s">
        <v>372</v>
      </c>
      <c r="C18" s="146">
        <v>250</v>
      </c>
      <c r="D18" s="146">
        <v>0</v>
      </c>
      <c r="E18" s="146"/>
      <c r="F18" s="256"/>
      <c r="G18" s="270">
        <v>250</v>
      </c>
      <c r="H18" s="146">
        <v>250</v>
      </c>
      <c r="I18" s="11">
        <f t="shared" si="0"/>
        <v>0</v>
      </c>
      <c r="J18" s="70">
        <f t="shared" si="1"/>
        <v>0</v>
      </c>
    </row>
    <row r="19" spans="1:10" x14ac:dyDescent="0.2">
      <c r="A19" s="158"/>
      <c r="B19" s="42" t="s">
        <v>373</v>
      </c>
      <c r="C19" s="146">
        <v>250</v>
      </c>
      <c r="D19" s="146">
        <v>0</v>
      </c>
      <c r="E19" s="146"/>
      <c r="F19" s="256"/>
      <c r="G19" s="270">
        <v>250</v>
      </c>
      <c r="H19" s="146">
        <v>250</v>
      </c>
      <c r="I19" s="11"/>
      <c r="J19" s="70"/>
    </row>
    <row r="20" spans="1:10" x14ac:dyDescent="0.2">
      <c r="A20" s="41"/>
      <c r="B20" s="42" t="s">
        <v>673</v>
      </c>
      <c r="C20" s="146"/>
      <c r="D20" s="146"/>
      <c r="E20" s="146"/>
      <c r="F20" s="256"/>
      <c r="G20" s="270"/>
      <c r="H20" s="146"/>
      <c r="I20" s="11">
        <f t="shared" si="0"/>
        <v>0</v>
      </c>
      <c r="J20" s="70" t="e">
        <f t="shared" si="1"/>
        <v>#DIV/0!</v>
      </c>
    </row>
    <row r="21" spans="1:10" ht="15.75" x14ac:dyDescent="0.25">
      <c r="A21" s="35" t="s">
        <v>85</v>
      </c>
      <c r="B21" s="36" t="s">
        <v>9</v>
      </c>
      <c r="C21" s="139">
        <f>SUM(C18:C20)</f>
        <v>500</v>
      </c>
      <c r="D21" s="139">
        <f>SUM(D18)</f>
        <v>0</v>
      </c>
      <c r="E21" s="139">
        <f>SUM(E18:E20)</f>
        <v>0</v>
      </c>
      <c r="F21" s="139">
        <f>SUM(F18)</f>
        <v>0</v>
      </c>
      <c r="G21" s="271">
        <f>SUM(G18:G20)</f>
        <v>500</v>
      </c>
      <c r="H21" s="139">
        <f>SUM(H18:H20)</f>
        <v>500</v>
      </c>
      <c r="I21" s="70">
        <f>H21-C21</f>
        <v>0</v>
      </c>
      <c r="J21" s="70">
        <f t="shared" si="1"/>
        <v>0</v>
      </c>
    </row>
    <row r="22" spans="1:10" x14ac:dyDescent="0.2">
      <c r="F22"/>
      <c r="J22" s="207"/>
    </row>
    <row r="23" spans="1:10" x14ac:dyDescent="0.2">
      <c r="D23" s="272"/>
      <c r="F23"/>
    </row>
    <row r="24" spans="1:10" x14ac:dyDescent="0.2">
      <c r="F24"/>
      <c r="H24" s="57"/>
    </row>
    <row r="25" spans="1:10" x14ac:dyDescent="0.2">
      <c r="F25"/>
    </row>
    <row r="26" spans="1:10" x14ac:dyDescent="0.2">
      <c r="F26"/>
    </row>
    <row r="27" spans="1:10" x14ac:dyDescent="0.2">
      <c r="F27"/>
    </row>
    <row r="28" spans="1:10" x14ac:dyDescent="0.2">
      <c r="F28"/>
    </row>
    <row r="29" spans="1:10" x14ac:dyDescent="0.2">
      <c r="F29"/>
    </row>
    <row r="30" spans="1:10" x14ac:dyDescent="0.2">
      <c r="F30"/>
    </row>
  </sheetData>
  <pageMargins left="0.75" right="0.75" top="1" bottom="1" header="0.5" footer="0.5"/>
  <pageSetup orientation="landscape" r:id="rId1"/>
  <headerFooter alignWithMargins="0">
    <oddFooter>&amp;L&amp;A&amp;C&amp;D  &amp;T&amp;R&amp;P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63A2D-718B-4B3C-99DD-38F28153B514}">
  <sheetPr>
    <pageSetUpPr fitToPage="1"/>
  </sheetPr>
  <dimension ref="A1:J13"/>
  <sheetViews>
    <sheetView topLeftCell="B1" zoomScaleNormal="100" workbookViewId="0">
      <selection activeCell="D11" sqref="D11"/>
    </sheetView>
  </sheetViews>
  <sheetFormatPr defaultRowHeight="12.75" x14ac:dyDescent="0.2"/>
  <cols>
    <col min="1" max="1" width="9.85546875" bestFit="1" customWidth="1"/>
    <col min="2" max="2" width="51.42578125" customWidth="1"/>
    <col min="3" max="4" width="17.28515625" customWidth="1"/>
    <col min="5" max="5" width="17.28515625" hidden="1" customWidth="1"/>
    <col min="6" max="6" width="16" hidden="1" customWidth="1"/>
    <col min="7" max="7" width="13" customWidth="1"/>
    <col min="8" max="8" width="13.28515625" bestFit="1" customWidth="1"/>
    <col min="9" max="9" width="11.5703125" customWidth="1"/>
    <col min="10" max="10" width="10.28515625" customWidth="1"/>
  </cols>
  <sheetData>
    <row r="1" spans="1:10" ht="55.5" customHeight="1" x14ac:dyDescent="0.2">
      <c r="A1" s="7" t="s">
        <v>1</v>
      </c>
      <c r="B1" s="273" t="s">
        <v>660</v>
      </c>
      <c r="C1" s="142" t="s">
        <v>629</v>
      </c>
      <c r="D1" s="142" t="s">
        <v>633</v>
      </c>
      <c r="E1" s="142">
        <f>'[1]Health Agencies 2020'!E1</f>
        <v>0</v>
      </c>
      <c r="F1" s="120" t="s">
        <v>168</v>
      </c>
      <c r="G1" s="33" t="s">
        <v>630</v>
      </c>
      <c r="H1" s="33" t="s">
        <v>631</v>
      </c>
      <c r="I1" s="274" t="s">
        <v>32</v>
      </c>
      <c r="J1" s="33" t="s">
        <v>33</v>
      </c>
    </row>
    <row r="2" spans="1:10" s="5" customFormat="1" x14ac:dyDescent="0.2">
      <c r="A2" s="275" t="s">
        <v>626</v>
      </c>
      <c r="B2" s="123" t="s">
        <v>660</v>
      </c>
      <c r="C2" s="438"/>
      <c r="D2" s="438"/>
      <c r="E2" s="438"/>
      <c r="F2" s="438"/>
      <c r="G2" s="438"/>
      <c r="H2" s="439"/>
      <c r="I2" s="438"/>
      <c r="J2" s="438"/>
    </row>
    <row r="3" spans="1:10" s="5" customFormat="1" x14ac:dyDescent="0.2">
      <c r="A3" s="437" t="s">
        <v>38</v>
      </c>
      <c r="B3" s="228" t="s">
        <v>624</v>
      </c>
      <c r="C3" s="28">
        <v>15000</v>
      </c>
      <c r="D3" s="28">
        <v>4884</v>
      </c>
      <c r="E3" s="438"/>
      <c r="F3" s="438"/>
      <c r="G3" s="28">
        <v>15000</v>
      </c>
      <c r="H3" s="457">
        <v>8000</v>
      </c>
      <c r="I3" s="11">
        <f>H3-C3</f>
        <v>-7000</v>
      </c>
      <c r="J3" s="70">
        <f t="shared" ref="J3:J4" si="0">I3/C3</f>
        <v>-0.46666666666666667</v>
      </c>
    </row>
    <row r="4" spans="1:10" s="5" customFormat="1" x14ac:dyDescent="0.2">
      <c r="A4" s="437" t="s">
        <v>45</v>
      </c>
      <c r="B4" s="228" t="s">
        <v>609</v>
      </c>
      <c r="C4" s="28">
        <v>1148</v>
      </c>
      <c r="D4" s="28">
        <v>372.83</v>
      </c>
      <c r="E4" s="438"/>
      <c r="F4" s="438"/>
      <c r="G4" s="28">
        <v>1148</v>
      </c>
      <c r="H4" s="457">
        <v>612</v>
      </c>
      <c r="I4" s="11">
        <f t="shared" ref="I4:I7" si="1">H4-C4</f>
        <v>-536</v>
      </c>
      <c r="J4" s="70">
        <f t="shared" si="0"/>
        <v>-0.46689895470383275</v>
      </c>
    </row>
    <row r="5" spans="1:10" x14ac:dyDescent="0.2">
      <c r="A5" s="158" t="s">
        <v>163</v>
      </c>
      <c r="B5" s="228" t="s">
        <v>625</v>
      </c>
      <c r="C5" s="28">
        <v>500</v>
      </c>
      <c r="D5" s="28">
        <v>455</v>
      </c>
      <c r="E5" s="28"/>
      <c r="F5" s="256"/>
      <c r="G5" s="28">
        <v>500</v>
      </c>
      <c r="H5" s="457">
        <v>600</v>
      </c>
      <c r="I5" s="11">
        <f t="shared" si="1"/>
        <v>100</v>
      </c>
      <c r="J5" s="70">
        <f>I5/C5</f>
        <v>0.2</v>
      </c>
    </row>
    <row r="6" spans="1:10" x14ac:dyDescent="0.2">
      <c r="A6" s="158" t="s">
        <v>365</v>
      </c>
      <c r="B6" s="228" t="s">
        <v>128</v>
      </c>
      <c r="C6" s="28">
        <v>500</v>
      </c>
      <c r="D6" s="28"/>
      <c r="E6" s="28"/>
      <c r="F6" s="256"/>
      <c r="G6" s="28">
        <v>500</v>
      </c>
      <c r="H6" s="457">
        <v>500</v>
      </c>
      <c r="I6" s="11">
        <f t="shared" si="1"/>
        <v>0</v>
      </c>
      <c r="J6" s="70">
        <f t="shared" ref="J6:J7" si="2">I6/C6</f>
        <v>0</v>
      </c>
    </row>
    <row r="7" spans="1:10" x14ac:dyDescent="0.2">
      <c r="A7" s="158" t="s">
        <v>378</v>
      </c>
      <c r="B7" s="228" t="s">
        <v>76</v>
      </c>
      <c r="C7" s="28">
        <v>500</v>
      </c>
      <c r="D7" s="28">
        <v>35</v>
      </c>
      <c r="E7" s="28"/>
      <c r="F7" s="256"/>
      <c r="G7" s="28">
        <v>500</v>
      </c>
      <c r="H7" s="457">
        <v>500</v>
      </c>
      <c r="I7" s="11">
        <f t="shared" si="1"/>
        <v>0</v>
      </c>
      <c r="J7" s="70">
        <f t="shared" si="2"/>
        <v>0</v>
      </c>
    </row>
    <row r="8" spans="1:10" s="279" customFormat="1" ht="15.75" x14ac:dyDescent="0.25">
      <c r="A8" s="276" t="s">
        <v>85</v>
      </c>
      <c r="B8" s="277" t="s">
        <v>623</v>
      </c>
      <c r="C8" s="13">
        <f>SUM(C3:C7)</f>
        <v>17648</v>
      </c>
      <c r="D8" s="13">
        <f>SUM(D3:D7)</f>
        <v>5746.83</v>
      </c>
      <c r="E8" s="13">
        <f>SUM(E5:E6)</f>
        <v>0</v>
      </c>
      <c r="F8" s="278"/>
      <c r="G8" s="138">
        <f>SUM(G3:G7)</f>
        <v>17648</v>
      </c>
      <c r="H8" s="457">
        <f>SUM(H3:H7)</f>
        <v>10212</v>
      </c>
      <c r="I8" s="11">
        <f>H8-C8</f>
        <v>-7436</v>
      </c>
      <c r="J8" s="70">
        <f>I8/C8</f>
        <v>-0.42135086128739802</v>
      </c>
    </row>
    <row r="9" spans="1:10" x14ac:dyDescent="0.2">
      <c r="C9" s="54"/>
      <c r="D9" s="54"/>
      <c r="E9" s="54"/>
    </row>
    <row r="10" spans="1:10" x14ac:dyDescent="0.2">
      <c r="C10" s="54"/>
      <c r="D10" s="55"/>
      <c r="E10" s="54"/>
    </row>
    <row r="13" spans="1:10" x14ac:dyDescent="0.2">
      <c r="J13" s="5" t="s">
        <v>1</v>
      </c>
    </row>
  </sheetData>
  <pageMargins left="0.75" right="0.75" top="1" bottom="1" header="0.5" footer="0.5"/>
  <pageSetup scale="85" fitToHeight="0" orientation="landscape" r:id="rId1"/>
  <headerFooter alignWithMargins="0">
    <oddFooter>&amp;L&amp;A&amp;C&amp;D &amp;T&amp;R&amp;P of&amp;N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89856-0113-4AEC-B915-AC6E5214DFC3}">
  <sheetPr>
    <pageSetUpPr fitToPage="1"/>
  </sheetPr>
  <dimension ref="A1:J18"/>
  <sheetViews>
    <sheetView zoomScaleNormal="100" workbookViewId="0">
      <selection activeCell="D9" sqref="D9"/>
    </sheetView>
  </sheetViews>
  <sheetFormatPr defaultRowHeight="12.75" x14ac:dyDescent="0.2"/>
  <cols>
    <col min="1" max="1" width="9.85546875" bestFit="1" customWidth="1"/>
    <col min="2" max="2" width="51.42578125" customWidth="1"/>
    <col min="3" max="4" width="17.28515625" customWidth="1"/>
    <col min="5" max="5" width="17.28515625" hidden="1" customWidth="1"/>
    <col min="6" max="6" width="16" hidden="1" customWidth="1"/>
    <col min="7" max="7" width="13" customWidth="1"/>
    <col min="8" max="8" width="13.28515625" bestFit="1" customWidth="1"/>
    <col min="9" max="9" width="11.5703125" customWidth="1"/>
    <col min="10" max="10" width="10.28515625" customWidth="1"/>
  </cols>
  <sheetData>
    <row r="1" spans="1:10" ht="55.5" customHeight="1" x14ac:dyDescent="0.2">
      <c r="A1" s="7" t="s">
        <v>1</v>
      </c>
      <c r="B1" s="273" t="s">
        <v>374</v>
      </c>
      <c r="C1" s="142" t="s">
        <v>629</v>
      </c>
      <c r="D1" s="142" t="s">
        <v>633</v>
      </c>
      <c r="E1" s="142">
        <f>'[1]Health Agencies 2020'!E1</f>
        <v>0</v>
      </c>
      <c r="F1" s="120" t="s">
        <v>168</v>
      </c>
      <c r="G1" s="33" t="s">
        <v>630</v>
      </c>
      <c r="H1" s="33" t="s">
        <v>631</v>
      </c>
      <c r="I1" s="274" t="s">
        <v>32</v>
      </c>
      <c r="J1" s="33" t="s">
        <v>33</v>
      </c>
    </row>
    <row r="2" spans="1:10" s="5" customFormat="1" x14ac:dyDescent="0.2">
      <c r="A2" s="275" t="s">
        <v>375</v>
      </c>
      <c r="B2" s="123" t="s">
        <v>374</v>
      </c>
      <c r="C2" s="438"/>
      <c r="D2" s="438"/>
      <c r="E2" s="438"/>
      <c r="F2" s="438"/>
      <c r="G2" s="438"/>
      <c r="H2" s="439"/>
      <c r="I2" s="438"/>
      <c r="J2" s="438"/>
    </row>
    <row r="3" spans="1:10" s="5" customFormat="1" x14ac:dyDescent="0.2">
      <c r="A3" s="437" t="s">
        <v>38</v>
      </c>
      <c r="B3" s="228" t="s">
        <v>608</v>
      </c>
      <c r="C3" s="28">
        <v>20000</v>
      </c>
      <c r="D3" s="28">
        <v>20433</v>
      </c>
      <c r="E3" s="438"/>
      <c r="F3" s="438"/>
      <c r="G3" s="28">
        <v>20000</v>
      </c>
      <c r="H3" s="457">
        <v>27500</v>
      </c>
      <c r="I3" s="11">
        <f>H3-C3</f>
        <v>7500</v>
      </c>
      <c r="J3" s="70">
        <f>I3/C3</f>
        <v>0.375</v>
      </c>
    </row>
    <row r="4" spans="1:10" s="5" customFormat="1" x14ac:dyDescent="0.2">
      <c r="A4" s="437" t="s">
        <v>45</v>
      </c>
      <c r="B4" s="228" t="s">
        <v>609</v>
      </c>
      <c r="C4" s="28">
        <v>1530</v>
      </c>
      <c r="D4" s="28">
        <v>1563</v>
      </c>
      <c r="E4" s="438"/>
      <c r="F4" s="438"/>
      <c r="G4" s="28">
        <v>1530</v>
      </c>
      <c r="H4" s="457">
        <v>2103</v>
      </c>
      <c r="I4" s="11">
        <f t="shared" ref="I4:I10" si="0">H4-C4</f>
        <v>573</v>
      </c>
      <c r="J4" s="70">
        <f t="shared" ref="J4:J5" si="1">I4/C4</f>
        <v>0.37450980392156863</v>
      </c>
    </row>
    <row r="5" spans="1:10" s="5" customFormat="1" x14ac:dyDescent="0.2">
      <c r="A5" s="437" t="s">
        <v>47</v>
      </c>
      <c r="B5" s="228" t="s">
        <v>48</v>
      </c>
      <c r="C5" s="28"/>
      <c r="D5" s="28"/>
      <c r="E5" s="438"/>
      <c r="F5" s="438"/>
      <c r="G5" s="28"/>
      <c r="H5" s="457">
        <v>3729</v>
      </c>
      <c r="I5" s="11">
        <f t="shared" si="0"/>
        <v>3729</v>
      </c>
      <c r="J5" s="70" t="e">
        <f t="shared" si="1"/>
        <v>#DIV/0!</v>
      </c>
    </row>
    <row r="6" spans="1:10" x14ac:dyDescent="0.2">
      <c r="A6" s="158" t="s">
        <v>376</v>
      </c>
      <c r="B6" s="228" t="s">
        <v>377</v>
      </c>
      <c r="C6" s="28">
        <v>6500</v>
      </c>
      <c r="D6" s="28">
        <v>7012</v>
      </c>
      <c r="E6" s="28"/>
      <c r="F6" s="256"/>
      <c r="G6" s="28">
        <v>6500</v>
      </c>
      <c r="H6" s="457">
        <v>8000</v>
      </c>
      <c r="I6" s="11">
        <f t="shared" si="0"/>
        <v>1500</v>
      </c>
      <c r="J6" s="70">
        <f>I6/C6</f>
        <v>0.23076923076923078</v>
      </c>
    </row>
    <row r="7" spans="1:10" x14ac:dyDescent="0.2">
      <c r="A7" s="158" t="s">
        <v>620</v>
      </c>
      <c r="B7" s="228" t="s">
        <v>621</v>
      </c>
      <c r="C7" s="28">
        <v>25000</v>
      </c>
      <c r="D7" s="28">
        <v>35710</v>
      </c>
      <c r="E7" s="28"/>
      <c r="F7" s="256"/>
      <c r="G7" s="28">
        <v>25000</v>
      </c>
      <c r="H7" s="457">
        <v>10000</v>
      </c>
      <c r="I7" s="11">
        <f t="shared" si="0"/>
        <v>-15000</v>
      </c>
      <c r="J7" s="70">
        <f>I7/C7</f>
        <v>-0.6</v>
      </c>
    </row>
    <row r="8" spans="1:10" x14ac:dyDescent="0.2">
      <c r="A8" s="158" t="s">
        <v>378</v>
      </c>
      <c r="B8" s="228" t="s">
        <v>379</v>
      </c>
      <c r="C8" s="28">
        <v>2500</v>
      </c>
      <c r="D8" s="28">
        <v>2691.26</v>
      </c>
      <c r="E8" s="28"/>
      <c r="F8" s="256"/>
      <c r="G8" s="28">
        <v>2500</v>
      </c>
      <c r="H8" s="457">
        <v>3000</v>
      </c>
      <c r="I8" s="11">
        <f t="shared" si="0"/>
        <v>500</v>
      </c>
      <c r="J8" s="70">
        <f>I8/C8</f>
        <v>0.2</v>
      </c>
    </row>
    <row r="9" spans="1:10" x14ac:dyDescent="0.2">
      <c r="A9" s="158" t="s">
        <v>182</v>
      </c>
      <c r="B9" s="228" t="s">
        <v>300</v>
      </c>
      <c r="C9" s="28">
        <v>1000</v>
      </c>
      <c r="D9" s="28">
        <v>2114</v>
      </c>
      <c r="E9" s="28"/>
      <c r="F9" s="256"/>
      <c r="G9" s="28">
        <v>1000</v>
      </c>
      <c r="H9" s="457">
        <v>5000</v>
      </c>
      <c r="I9" s="11">
        <f t="shared" si="0"/>
        <v>4000</v>
      </c>
      <c r="J9" s="70">
        <f>I9/C9</f>
        <v>4</v>
      </c>
    </row>
    <row r="10" spans="1:10" x14ac:dyDescent="0.2">
      <c r="A10" s="158" t="s">
        <v>184</v>
      </c>
      <c r="B10" s="228" t="s">
        <v>185</v>
      </c>
      <c r="C10" s="28">
        <v>2000</v>
      </c>
      <c r="D10" s="28">
        <v>2495.5100000000002</v>
      </c>
      <c r="E10" s="28"/>
      <c r="F10" s="9"/>
      <c r="G10" s="28">
        <v>2000</v>
      </c>
      <c r="H10" s="457">
        <v>5000</v>
      </c>
      <c r="I10" s="11">
        <f t="shared" si="0"/>
        <v>3000</v>
      </c>
      <c r="J10" s="70">
        <f>I10/C10</f>
        <v>1.5</v>
      </c>
    </row>
    <row r="11" spans="1:10" x14ac:dyDescent="0.2">
      <c r="A11" s="158" t="s">
        <v>380</v>
      </c>
      <c r="B11" s="228" t="s">
        <v>381</v>
      </c>
      <c r="C11" s="28"/>
      <c r="D11" s="28"/>
      <c r="E11" s="28"/>
      <c r="F11" s="9"/>
      <c r="G11" s="28"/>
      <c r="H11" s="457"/>
      <c r="I11" s="11"/>
      <c r="J11" s="70"/>
    </row>
    <row r="12" spans="1:10" x14ac:dyDescent="0.2">
      <c r="A12" s="158"/>
      <c r="B12" s="228" t="s">
        <v>666</v>
      </c>
      <c r="C12" s="28"/>
      <c r="D12" s="28"/>
      <c r="E12" s="28"/>
      <c r="F12" s="9"/>
      <c r="G12" s="28"/>
      <c r="H12" s="457">
        <v>600</v>
      </c>
      <c r="I12" s="11"/>
      <c r="J12" s="70"/>
    </row>
    <row r="13" spans="1:10" s="279" customFormat="1" ht="15.75" x14ac:dyDescent="0.25">
      <c r="A13" s="276" t="s">
        <v>85</v>
      </c>
      <c r="B13" s="277" t="s">
        <v>374</v>
      </c>
      <c r="C13" s="13">
        <f>SUM(C3:C12)</f>
        <v>58530</v>
      </c>
      <c r="D13" s="13">
        <f>SUM(D2:D12)</f>
        <v>72018.76999999999</v>
      </c>
      <c r="E13" s="13">
        <f>SUM(E6:E12)</f>
        <v>0</v>
      </c>
      <c r="F13" s="278"/>
      <c r="G13" s="138">
        <f>SUM(G3:G10)</f>
        <v>58530</v>
      </c>
      <c r="H13" s="457">
        <f>SUM(H3:H12)</f>
        <v>64932</v>
      </c>
      <c r="I13" s="11">
        <f>H13-C13</f>
        <v>6402</v>
      </c>
      <c r="J13" s="70">
        <f>I13/C13</f>
        <v>0.10937980522808816</v>
      </c>
    </row>
    <row r="14" spans="1:10" x14ac:dyDescent="0.2">
      <c r="C14" s="54"/>
      <c r="D14" s="54"/>
      <c r="E14" s="54"/>
    </row>
    <row r="15" spans="1:10" x14ac:dyDescent="0.2">
      <c r="C15" s="54"/>
      <c r="D15" s="55"/>
      <c r="E15" s="54"/>
    </row>
    <row r="18" spans="10:10" x14ac:dyDescent="0.2">
      <c r="J18" s="5" t="s">
        <v>1</v>
      </c>
    </row>
  </sheetData>
  <pageMargins left="0.75" right="0.75" top="1" bottom="1" header="0.5" footer="0.5"/>
  <pageSetup scale="85" fitToHeight="0" orientation="landscape" r:id="rId1"/>
  <headerFooter alignWithMargins="0">
    <oddFooter>&amp;L&amp;A&amp;C&amp;D &amp;T&amp;R&amp;P of&amp;N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85568-A458-4F2D-A426-45946B447BC5}">
  <sheetPr>
    <pageSetUpPr fitToPage="1"/>
  </sheetPr>
  <dimension ref="A1:Q48"/>
  <sheetViews>
    <sheetView topLeftCell="A12" zoomScaleNormal="100" workbookViewId="0">
      <selection activeCell="J34" sqref="J34"/>
    </sheetView>
  </sheetViews>
  <sheetFormatPr defaultRowHeight="12.75" x14ac:dyDescent="0.2"/>
  <cols>
    <col min="1" max="1" width="39.85546875" customWidth="1"/>
    <col min="2" max="4" width="13.85546875" customWidth="1"/>
    <col min="5" max="6" width="13.85546875" hidden="1" customWidth="1"/>
    <col min="7" max="10" width="13.85546875" customWidth="1"/>
    <col min="12" max="12" width="6.7109375" customWidth="1"/>
    <col min="14" max="14" width="28.42578125" customWidth="1"/>
    <col min="15" max="15" width="12.5703125" customWidth="1"/>
  </cols>
  <sheetData>
    <row r="1" spans="1:14" ht="16.5" thickBot="1" x14ac:dyDescent="0.3">
      <c r="A1" s="490" t="s">
        <v>2</v>
      </c>
      <c r="B1" s="483"/>
      <c r="C1" s="483"/>
      <c r="D1" s="483"/>
      <c r="E1" s="483"/>
      <c r="F1" s="483"/>
      <c r="G1" s="483"/>
      <c r="H1" s="483"/>
      <c r="I1" s="483"/>
      <c r="J1" s="483"/>
    </row>
    <row r="2" spans="1:14" s="6" customFormat="1" ht="56.25" x14ac:dyDescent="0.25">
      <c r="A2" s="491" t="s">
        <v>3</v>
      </c>
      <c r="B2" s="492" t="s">
        <v>629</v>
      </c>
      <c r="C2" s="492" t="s">
        <v>633</v>
      </c>
      <c r="D2" s="493" t="s">
        <v>630</v>
      </c>
      <c r="E2" s="528" t="str">
        <f>'[1]Executive 2020'!F1</f>
        <v>2020 Unaudited 09/30/2018</v>
      </c>
      <c r="F2" s="529" t="s">
        <v>4</v>
      </c>
      <c r="G2" s="494" t="s">
        <v>631</v>
      </c>
      <c r="H2" s="530" t="s">
        <v>5</v>
      </c>
      <c r="I2" s="530" t="s">
        <v>632</v>
      </c>
      <c r="J2" s="531" t="s">
        <v>6</v>
      </c>
    </row>
    <row r="3" spans="1:14" x14ac:dyDescent="0.2">
      <c r="A3" s="495" t="s">
        <v>653</v>
      </c>
      <c r="B3" s="12">
        <f>'Executive 2023'!C29</f>
        <v>182513</v>
      </c>
      <c r="C3" s="12">
        <f>'Executive 2023'!D29</f>
        <v>188890.86000000002</v>
      </c>
      <c r="D3" s="12">
        <f>'Executive 2023'!G29</f>
        <v>182513</v>
      </c>
      <c r="E3" s="12">
        <f>'Executive 2023'!H29</f>
        <v>200559</v>
      </c>
      <c r="F3" s="12">
        <f>'Executive 2023'!I29</f>
        <v>18046</v>
      </c>
      <c r="G3" s="12">
        <f>'Executive 2023'!H29</f>
        <v>200559</v>
      </c>
      <c r="H3" s="15">
        <f>G3-D3</f>
        <v>18046</v>
      </c>
      <c r="I3" s="69">
        <f>G3-B3</f>
        <v>18046</v>
      </c>
      <c r="J3" s="496">
        <f>G3/$D$42*1000</f>
        <v>0.68758882307001734</v>
      </c>
      <c r="K3" s="5"/>
    </row>
    <row r="4" spans="1:14" x14ac:dyDescent="0.2">
      <c r="A4" s="495" t="s">
        <v>654</v>
      </c>
      <c r="B4" s="12">
        <f>'Town Clerk 2023'!C20</f>
        <v>71474</v>
      </c>
      <c r="C4" s="12">
        <f>'Town Clerk 2023'!D20</f>
        <v>63491.46</v>
      </c>
      <c r="D4" s="12">
        <f>'Town Clerk 2023'!G20</f>
        <v>71474</v>
      </c>
      <c r="E4" s="12">
        <f>'Town Clerk 2023'!F20</f>
        <v>0</v>
      </c>
      <c r="F4" s="12">
        <f>'Town Clerk 2023'!G20</f>
        <v>71474</v>
      </c>
      <c r="G4" s="12">
        <f>'Town Clerk 2023'!H20</f>
        <v>69158</v>
      </c>
      <c r="H4" s="15">
        <f>G4-D4</f>
        <v>-2316</v>
      </c>
      <c r="I4" s="69">
        <f t="shared" ref="I4:I30" si="0">G4-B4</f>
        <v>-2316</v>
      </c>
      <c r="J4" s="496">
        <f t="shared" ref="J4:J30" si="1">G4/$D$42*1000</f>
        <v>0.2370986484070835</v>
      </c>
      <c r="K4" s="5"/>
    </row>
    <row r="5" spans="1:14" x14ac:dyDescent="0.2">
      <c r="A5" s="495" t="s">
        <v>655</v>
      </c>
      <c r="B5" s="12">
        <f>'Finance-Tax Collecting 2023'!C19</f>
        <v>60892</v>
      </c>
      <c r="C5" s="12">
        <f>'Finance-Tax Collecting 2023'!D19</f>
        <v>54765.499999999993</v>
      </c>
      <c r="D5" s="12">
        <f>'Finance-Tax Collecting 2023'!I19</f>
        <v>60892</v>
      </c>
      <c r="E5" s="12">
        <f>'Finance-Tax Collecting 2023'!F19</f>
        <v>0</v>
      </c>
      <c r="F5" s="12">
        <f>'Finance-Tax Collecting 2023'!G19</f>
        <v>0</v>
      </c>
      <c r="G5" s="12">
        <f>'Finance-Tax Collecting 2023'!J19</f>
        <v>63083</v>
      </c>
      <c r="H5" s="15">
        <f t="shared" ref="H5:H30" si="2">G5-D5</f>
        <v>2191</v>
      </c>
      <c r="I5" s="69">
        <f t="shared" si="0"/>
        <v>2191</v>
      </c>
      <c r="J5" s="496">
        <f t="shared" si="1"/>
        <v>0.21627135020480709</v>
      </c>
      <c r="K5" s="5"/>
    </row>
    <row r="6" spans="1:14" x14ac:dyDescent="0.2">
      <c r="A6" s="495" t="s">
        <v>656</v>
      </c>
      <c r="B6" s="12">
        <f>'Real Property Appr 2023'!C13</f>
        <v>68495</v>
      </c>
      <c r="C6" s="12">
        <f>'Real Property Appr 2023'!D13</f>
        <v>62322</v>
      </c>
      <c r="D6" s="12">
        <f>'Real Property Appr 2023'!E13</f>
        <v>70770</v>
      </c>
      <c r="E6" s="12">
        <f>'Real Property Appr 2023'!F13</f>
        <v>69920</v>
      </c>
      <c r="F6" s="12">
        <f>'Real Property Appr 2023'!G13</f>
        <v>1425</v>
      </c>
      <c r="G6" s="12">
        <f>'Real Property Appr 2023'!F13</f>
        <v>69920</v>
      </c>
      <c r="H6" s="15">
        <f t="shared" si="2"/>
        <v>-850</v>
      </c>
      <c r="I6" s="69">
        <f t="shared" si="0"/>
        <v>1425</v>
      </c>
      <c r="J6" s="496">
        <f t="shared" si="1"/>
        <v>0.23971106013220855</v>
      </c>
      <c r="K6" s="5"/>
    </row>
    <row r="7" spans="1:14" x14ac:dyDescent="0.2">
      <c r="A7" s="495" t="s">
        <v>142</v>
      </c>
      <c r="B7" s="12">
        <f>'Legal 2023'!C8</f>
        <v>20000</v>
      </c>
      <c r="C7" s="12">
        <f>'Legal 2023'!D8</f>
        <v>14895</v>
      </c>
      <c r="D7" s="12">
        <f>'Legal 2023'!G8</f>
        <v>20000</v>
      </c>
      <c r="E7" s="12">
        <f>'Legal 2023'!F8</f>
        <v>0</v>
      </c>
      <c r="F7" s="12">
        <f>'Legal 2023'!G8</f>
        <v>20000</v>
      </c>
      <c r="G7" s="12">
        <f>'Legal 2023'!H8</f>
        <v>20000</v>
      </c>
      <c r="H7" s="15">
        <f t="shared" si="2"/>
        <v>0</v>
      </c>
      <c r="I7" s="69">
        <f t="shared" si="0"/>
        <v>0</v>
      </c>
      <c r="J7" s="496">
        <f t="shared" si="1"/>
        <v>6.8567236879922347E-2</v>
      </c>
    </row>
    <row r="8" spans="1:14" x14ac:dyDescent="0.2">
      <c r="A8" s="495" t="s">
        <v>657</v>
      </c>
      <c r="B8" s="12">
        <f>'Planning Zoning 2023'!C17</f>
        <v>34438</v>
      </c>
      <c r="C8" s="12">
        <f>'Planning Zoning 2023'!D17</f>
        <v>23652.52</v>
      </c>
      <c r="D8" s="12">
        <f>'Planning Zoning 2023'!G17</f>
        <v>34438</v>
      </c>
      <c r="E8" s="12">
        <f>'Planning Zoning 2023'!H17</f>
        <v>41893</v>
      </c>
      <c r="F8" s="12">
        <f>'Planning Zoning 2023'!I17</f>
        <v>7455</v>
      </c>
      <c r="G8" s="12">
        <f>'Planning Zoning 2023'!H17</f>
        <v>41893</v>
      </c>
      <c r="H8" s="15">
        <f t="shared" si="2"/>
        <v>7455</v>
      </c>
      <c r="I8" s="69">
        <f t="shared" si="0"/>
        <v>7455</v>
      </c>
      <c r="J8" s="496">
        <f t="shared" si="1"/>
        <v>0.14362436273052936</v>
      </c>
      <c r="K8" s="5"/>
    </row>
    <row r="9" spans="1:14" x14ac:dyDescent="0.2">
      <c r="A9" s="495" t="s">
        <v>658</v>
      </c>
      <c r="B9" s="12">
        <f>'General Buildings 2023'!C22</f>
        <v>148168</v>
      </c>
      <c r="C9" s="12">
        <f>'General Buildings 2023'!D22</f>
        <v>76424.490000000005</v>
      </c>
      <c r="D9" s="12">
        <f>'General Buildings 2023'!G22</f>
        <v>148168</v>
      </c>
      <c r="E9" s="12">
        <f>'General Buildings 2023'!F22</f>
        <v>0</v>
      </c>
      <c r="F9" s="12">
        <f>'General Buildings 2023'!G22</f>
        <v>148168</v>
      </c>
      <c r="G9" s="12">
        <f>'General Buildings 2023'!H22</f>
        <v>128750</v>
      </c>
      <c r="H9" s="15">
        <f t="shared" si="2"/>
        <v>-19418</v>
      </c>
      <c r="I9" s="69">
        <f t="shared" si="0"/>
        <v>-19418</v>
      </c>
      <c r="J9" s="496">
        <f t="shared" si="1"/>
        <v>0.44140158741450014</v>
      </c>
      <c r="K9" s="5"/>
    </row>
    <row r="10" spans="1:14" x14ac:dyDescent="0.2">
      <c r="A10" s="495" t="s">
        <v>627</v>
      </c>
      <c r="B10" s="12">
        <f>'Cemeteries 2023'!$C$11</f>
        <v>25990</v>
      </c>
      <c r="C10" s="12">
        <f>'Cemeteries 2023'!$D$11</f>
        <v>13443.400000000001</v>
      </c>
      <c r="D10" s="12">
        <f>'Cemeteries 2023'!$G$11</f>
        <v>16990</v>
      </c>
      <c r="E10" s="12">
        <f>'Cemeteries 2023'!$C$11</f>
        <v>25990</v>
      </c>
      <c r="F10" s="12">
        <f>'Cemeteries 2023'!$C$11</f>
        <v>25990</v>
      </c>
      <c r="G10" s="12">
        <f>'Cemeteries 2023'!$H$11</f>
        <v>16990</v>
      </c>
      <c r="H10" s="15">
        <f t="shared" si="2"/>
        <v>0</v>
      </c>
      <c r="I10" s="69">
        <f t="shared" si="0"/>
        <v>-9000</v>
      </c>
      <c r="J10" s="496">
        <f t="shared" si="1"/>
        <v>5.8247867729494036E-2</v>
      </c>
      <c r="K10" s="5"/>
    </row>
    <row r="11" spans="1:14" x14ac:dyDescent="0.2">
      <c r="A11" s="495" t="s">
        <v>193</v>
      </c>
      <c r="B11" s="14">
        <f>'Adv-Reg-Prop.Liab-Oth Gov 2023'!C10</f>
        <v>290617</v>
      </c>
      <c r="C11" s="14">
        <f>'Adv-Reg-Prop.Liab-Oth Gov 2023'!D10</f>
        <v>262797.82</v>
      </c>
      <c r="D11" s="14">
        <f>'Adv-Reg-Prop.Liab-Oth Gov 2023'!E10</f>
        <v>290617</v>
      </c>
      <c r="E11" s="14">
        <f>'Adv-Reg-Prop.Liab-Oth Gov 2023'!F10</f>
        <v>365058.36</v>
      </c>
      <c r="F11" s="14">
        <f>'Adv-Reg-Prop.Liab-Oth Gov 2023'!G10</f>
        <v>74441.359999999986</v>
      </c>
      <c r="G11" s="14">
        <f>'Adv-Reg-Prop.Liab-Oth Gov 2023'!F10</f>
        <v>365058.36</v>
      </c>
      <c r="H11" s="15">
        <f t="shared" si="2"/>
        <v>74441.359999999986</v>
      </c>
      <c r="I11" s="69">
        <f t="shared" si="0"/>
        <v>74441.359999999986</v>
      </c>
      <c r="J11" s="496">
        <f t="shared" si="1"/>
        <v>1.2515521522557984</v>
      </c>
      <c r="K11" s="5"/>
    </row>
    <row r="12" spans="1:14" x14ac:dyDescent="0.2">
      <c r="A12" s="495" t="s">
        <v>200</v>
      </c>
      <c r="B12" s="12">
        <f>'Adv-Reg-Prop.Liab-Oth Gov 2023'!C19</f>
        <v>27617</v>
      </c>
      <c r="C12" s="12">
        <f>'Adv-Reg-Prop.Liab-Oth Gov 2023'!D19</f>
        <v>42184</v>
      </c>
      <c r="D12" s="12">
        <f>'Adv-Reg-Prop.Liab-Oth Gov 2023'!E19</f>
        <v>27617</v>
      </c>
      <c r="E12" s="12">
        <f>'Adv-Reg-Prop.Liab-Oth Gov 2023'!F19</f>
        <v>30412</v>
      </c>
      <c r="F12" s="12">
        <f>'Adv-Reg-Prop.Liab-Oth Gov 2023'!G19</f>
        <v>2795</v>
      </c>
      <c r="G12" s="12">
        <f>'Adv-Reg-Prop.Liab-Oth Gov 2023'!F19</f>
        <v>30412</v>
      </c>
      <c r="H12" s="15">
        <f t="shared" si="2"/>
        <v>2795</v>
      </c>
      <c r="I12" s="69">
        <f t="shared" si="0"/>
        <v>2795</v>
      </c>
      <c r="J12" s="496">
        <f t="shared" si="1"/>
        <v>0.10426334039960992</v>
      </c>
      <c r="K12" s="5"/>
      <c r="M12" s="27"/>
      <c r="N12" s="27"/>
    </row>
    <row r="13" spans="1:14" x14ac:dyDescent="0.2">
      <c r="A13" s="495" t="s">
        <v>207</v>
      </c>
      <c r="B13" s="12">
        <f>'Adv-Reg-Prop.Liab-Oth Gov 2023'!C24</f>
        <v>2200</v>
      </c>
      <c r="C13" s="12">
        <f>'Adv-Reg-Prop.Liab-Oth Gov 2023'!D24</f>
        <v>991.5</v>
      </c>
      <c r="D13" s="12">
        <f>'Adv-Reg-Prop.Liab-Oth Gov 2023'!E24</f>
        <v>2200</v>
      </c>
      <c r="E13" s="12">
        <f>'Adv-Reg-Prop.Liab-Oth Gov 2023'!F24</f>
        <v>2200</v>
      </c>
      <c r="F13" s="12">
        <f>'Adv-Reg-Prop.Liab-Oth Gov 2023'!G24</f>
        <v>0</v>
      </c>
      <c r="G13" s="12">
        <f>'Adv-Reg-Prop.Liab-Oth Gov 2023'!F24</f>
        <v>2200</v>
      </c>
      <c r="H13" s="15">
        <f t="shared" si="2"/>
        <v>0</v>
      </c>
      <c r="I13" s="69">
        <f t="shared" si="0"/>
        <v>0</v>
      </c>
      <c r="J13" s="496">
        <f t="shared" si="1"/>
        <v>7.5423960567914585E-3</v>
      </c>
      <c r="K13" s="17"/>
      <c r="L13" s="18"/>
      <c r="N13" s="27"/>
    </row>
    <row r="14" spans="1:14" x14ac:dyDescent="0.2">
      <c r="A14" s="495" t="s">
        <v>214</v>
      </c>
      <c r="B14" s="12">
        <f>'Police 2023'!C30</f>
        <v>578873</v>
      </c>
      <c r="C14" s="12">
        <f>'Police 2023'!D30</f>
        <v>540582.31999999995</v>
      </c>
      <c r="D14" s="12">
        <f>'Police 2023'!G30</f>
        <v>578873</v>
      </c>
      <c r="E14" s="12">
        <f>'Police 2023'!F30</f>
        <v>0</v>
      </c>
      <c r="F14" s="12">
        <f>'Police 2023'!G30</f>
        <v>578873</v>
      </c>
      <c r="G14" s="12">
        <f>'Police 2023'!H30</f>
        <v>592530</v>
      </c>
      <c r="H14" s="15">
        <f t="shared" si="2"/>
        <v>13657</v>
      </c>
      <c r="I14" s="69">
        <f t="shared" si="0"/>
        <v>13657</v>
      </c>
      <c r="J14" s="496">
        <f t="shared" si="1"/>
        <v>2.0314072434230193</v>
      </c>
      <c r="K14" s="5"/>
      <c r="M14" s="27"/>
    </row>
    <row r="15" spans="1:14" x14ac:dyDescent="0.2">
      <c r="A15" s="495" t="s">
        <v>271</v>
      </c>
      <c r="B15" s="12">
        <f>'Dispatch-BLD INSPECTION 2023'!C4</f>
        <v>60000</v>
      </c>
      <c r="C15" s="12">
        <f>'Dispatch-BLD INSPECTION 2023'!D4</f>
        <v>55896</v>
      </c>
      <c r="D15" s="12">
        <f>'Dispatch-BLD INSPECTION 2023'!G4</f>
        <v>60000</v>
      </c>
      <c r="E15" s="12">
        <f>'Dispatch-BLD INSPECTION 2023'!F4</f>
        <v>0</v>
      </c>
      <c r="F15" s="12">
        <f>'Dispatch-BLD INSPECTION 2023'!G4</f>
        <v>60000</v>
      </c>
      <c r="G15" s="12">
        <f>'Dispatch-BLD INSPECTION 2023'!H4</f>
        <v>60000</v>
      </c>
      <c r="H15" s="15">
        <f t="shared" si="2"/>
        <v>0</v>
      </c>
      <c r="I15" s="69">
        <f t="shared" si="0"/>
        <v>0</v>
      </c>
      <c r="J15" s="496">
        <f t="shared" si="1"/>
        <v>0.20570171063976705</v>
      </c>
      <c r="K15" s="5"/>
      <c r="M15" s="27"/>
    </row>
    <row r="16" spans="1:14" x14ac:dyDescent="0.2">
      <c r="A16" s="495" t="s">
        <v>244</v>
      </c>
      <c r="B16" s="12">
        <f>'Fire 2023'!C28</f>
        <v>189831</v>
      </c>
      <c r="C16" s="12">
        <f>'Fire 2023'!D28</f>
        <v>204589.14</v>
      </c>
      <c r="D16" s="12">
        <f>'Fire 2023'!G28</f>
        <v>189831</v>
      </c>
      <c r="E16" s="12">
        <f>'Fire 2023'!F28</f>
        <v>0</v>
      </c>
      <c r="F16" s="12">
        <f>'Fire 2023'!G28</f>
        <v>189831</v>
      </c>
      <c r="G16" s="12">
        <f>'Fire 2023'!H28</f>
        <v>199947</v>
      </c>
      <c r="H16" s="15">
        <f t="shared" si="2"/>
        <v>10116</v>
      </c>
      <c r="I16" s="69">
        <f t="shared" si="0"/>
        <v>10116</v>
      </c>
      <c r="J16" s="496">
        <f t="shared" si="1"/>
        <v>0.68549066562149175</v>
      </c>
      <c r="K16" s="5"/>
    </row>
    <row r="17" spans="1:17" x14ac:dyDescent="0.2">
      <c r="A17" s="495" t="s">
        <v>277</v>
      </c>
      <c r="B17" s="12">
        <f>'Dispatch-BLD INSPECTION 2023'!C16</f>
        <v>20454</v>
      </c>
      <c r="C17" s="12">
        <f>'Dispatch-BLD INSPECTION 2023'!D16</f>
        <v>13109.699999999999</v>
      </c>
      <c r="D17" s="12">
        <f>'Dispatch-BLD INSPECTION 2023'!G16</f>
        <v>20454</v>
      </c>
      <c r="E17" s="12">
        <f>'Dispatch-BLD INSPECTION 2023'!F16</f>
        <v>0</v>
      </c>
      <c r="F17" s="12">
        <f>'Dispatch-BLD INSPECTION 2023'!G16</f>
        <v>20454</v>
      </c>
      <c r="G17" s="12">
        <f>'Dispatch-BLD INSPECTION 2023'!H16</f>
        <v>28364</v>
      </c>
      <c r="H17" s="15">
        <f t="shared" si="2"/>
        <v>7910</v>
      </c>
      <c r="I17" s="69">
        <f t="shared" si="0"/>
        <v>7910</v>
      </c>
      <c r="J17" s="496">
        <f t="shared" si="1"/>
        <v>9.7242055343105871E-2</v>
      </c>
      <c r="K17" s="5"/>
    </row>
    <row r="18" spans="1:17" x14ac:dyDescent="0.2">
      <c r="A18" s="495" t="s">
        <v>289</v>
      </c>
      <c r="B18" s="12">
        <f>'Hwy 2023'!C58</f>
        <v>779447</v>
      </c>
      <c r="C18" s="12">
        <f>'Hwy 2023'!D58</f>
        <v>799769.96000000008</v>
      </c>
      <c r="D18" s="12">
        <f>'Hwy 2023'!G58</f>
        <v>779447</v>
      </c>
      <c r="E18" s="12">
        <f>'Hwy 2023'!F58</f>
        <v>0</v>
      </c>
      <c r="F18" s="12">
        <f>'Hwy 2023'!G58</f>
        <v>779447</v>
      </c>
      <c r="G18" s="12">
        <f>'Hwy 2023'!H58</f>
        <v>850976.34</v>
      </c>
      <c r="H18" s="15">
        <f t="shared" si="2"/>
        <v>71529.339999999967</v>
      </c>
      <c r="I18" s="69">
        <f t="shared" si="0"/>
        <v>71529.339999999967</v>
      </c>
      <c r="J18" s="496">
        <f t="shared" si="1"/>
        <v>2.9174548141994667</v>
      </c>
      <c r="K18" s="5"/>
      <c r="N18" s="30"/>
    </row>
    <row r="19" spans="1:17" x14ac:dyDescent="0.2">
      <c r="A19" s="495" t="s">
        <v>358</v>
      </c>
      <c r="B19" s="12">
        <f>' St Lighting 2023'!C4</f>
        <v>20000</v>
      </c>
      <c r="C19" s="12">
        <f>' St Lighting 2023'!D4</f>
        <v>15288</v>
      </c>
      <c r="D19" s="12">
        <f>' St Lighting 2023'!G4</f>
        <v>20000</v>
      </c>
      <c r="E19" s="12">
        <f>' St Lighting 2023'!F4</f>
        <v>0</v>
      </c>
      <c r="F19" s="12">
        <f>' St Lighting 2023'!G4</f>
        <v>20000</v>
      </c>
      <c r="G19" s="12">
        <f>' St Lighting 2023'!H4</f>
        <v>15000</v>
      </c>
      <c r="H19" s="15">
        <f t="shared" si="2"/>
        <v>-5000</v>
      </c>
      <c r="I19" s="69">
        <f t="shared" si="0"/>
        <v>-5000</v>
      </c>
      <c r="J19" s="496">
        <f t="shared" si="1"/>
        <v>5.1425427659941764E-2</v>
      </c>
    </row>
    <row r="20" spans="1:17" x14ac:dyDescent="0.2">
      <c r="A20" s="495" t="s">
        <v>8</v>
      </c>
      <c r="B20" s="12">
        <f>'Ambulance GF 2023'!C13</f>
        <v>73257</v>
      </c>
      <c r="C20" s="12">
        <f>'Ambulance GF 2023'!D13</f>
        <v>69204.23000000001</v>
      </c>
      <c r="D20" s="12">
        <f>'Ambulance GF 2023'!G13</f>
        <v>73257</v>
      </c>
      <c r="E20" s="12">
        <f>'Ambulance GF 2023'!F13</f>
        <v>0</v>
      </c>
      <c r="F20" s="12">
        <f>'Ambulance GF 2023'!G13</f>
        <v>73257</v>
      </c>
      <c r="G20" s="12">
        <f>'Ambulance GF 2023'!H13</f>
        <v>75057</v>
      </c>
      <c r="H20" s="15">
        <f t="shared" si="2"/>
        <v>1800</v>
      </c>
      <c r="I20" s="69">
        <f t="shared" si="0"/>
        <v>1800</v>
      </c>
      <c r="J20" s="496">
        <f t="shared" si="1"/>
        <v>0.25732255492481659</v>
      </c>
      <c r="K20" s="5"/>
    </row>
    <row r="21" spans="1:17" x14ac:dyDescent="0.2">
      <c r="A21" s="495" t="s">
        <v>9</v>
      </c>
      <c r="B21" s="12">
        <f>'Ambulance GF 2023'!C21</f>
        <v>500</v>
      </c>
      <c r="C21" s="12">
        <f>'Ambulance GF 2023'!D21</f>
        <v>0</v>
      </c>
      <c r="D21" s="12">
        <f>'Ambulance GF 2023'!G21</f>
        <v>500</v>
      </c>
      <c r="E21" s="12">
        <f>'Ambulance GF 2023'!F21</f>
        <v>0</v>
      </c>
      <c r="F21" s="12">
        <f>'Ambulance GF 2023'!G21</f>
        <v>500</v>
      </c>
      <c r="G21" s="12">
        <f>'Ambulance GF 2023'!H21</f>
        <v>500</v>
      </c>
      <c r="H21" s="15">
        <f t="shared" si="2"/>
        <v>0</v>
      </c>
      <c r="I21" s="69">
        <f t="shared" si="0"/>
        <v>0</v>
      </c>
      <c r="J21" s="496">
        <f t="shared" si="1"/>
        <v>1.7141809219980587E-3</v>
      </c>
    </row>
    <row r="22" spans="1:17" x14ac:dyDescent="0.2">
      <c r="A22" s="495" t="s">
        <v>10</v>
      </c>
      <c r="B22" s="12">
        <f>'Library 2023'!C5</f>
        <v>175560</v>
      </c>
      <c r="C22" s="12">
        <f>'Library 2023'!D5</f>
        <v>171860</v>
      </c>
      <c r="D22" s="12">
        <f>'Library 2023'!G5</f>
        <v>175560</v>
      </c>
      <c r="E22" s="12">
        <f>'Library 2023'!F5</f>
        <v>0</v>
      </c>
      <c r="F22" s="12">
        <f>'Library 2023'!G5</f>
        <v>175560</v>
      </c>
      <c r="G22" s="12">
        <f>'Library 2023'!H5</f>
        <v>180200</v>
      </c>
      <c r="H22" s="15">
        <f t="shared" si="2"/>
        <v>4640</v>
      </c>
      <c r="I22" s="69">
        <f t="shared" si="0"/>
        <v>4640</v>
      </c>
      <c r="J22" s="496">
        <f t="shared" si="1"/>
        <v>0.61779080428810029</v>
      </c>
      <c r="K22" s="5"/>
    </row>
    <row r="23" spans="1:17" x14ac:dyDescent="0.2">
      <c r="A23" s="495" t="s">
        <v>11</v>
      </c>
      <c r="B23" s="12">
        <f>'CULTURE-CONS COMM 2023'!C10</f>
        <v>1270</v>
      </c>
      <c r="C23" s="12">
        <f>'CULTURE-CONS COMM 2023'!D10</f>
        <v>1270</v>
      </c>
      <c r="D23" s="12">
        <f>'CULTURE-CONS COMM 2023'!G10</f>
        <v>1270</v>
      </c>
      <c r="E23" s="12">
        <f>'CULTURE-CONS COMM 2023'!F10</f>
        <v>0</v>
      </c>
      <c r="F23" s="12">
        <f>'CULTURE-CONS COMM 2023'!G10</f>
        <v>1270</v>
      </c>
      <c r="G23" s="12">
        <f>'CULTURE-CONS COMM 2023'!H10</f>
        <v>1120</v>
      </c>
      <c r="H23" s="15">
        <f t="shared" si="2"/>
        <v>-150</v>
      </c>
      <c r="I23" s="69">
        <f t="shared" si="0"/>
        <v>-150</v>
      </c>
      <c r="J23" s="496">
        <f t="shared" si="1"/>
        <v>3.8397652652756515E-3</v>
      </c>
    </row>
    <row r="24" spans="1:17" x14ac:dyDescent="0.2">
      <c r="A24" s="495" t="s">
        <v>420</v>
      </c>
      <c r="B24" s="14">
        <f>'Debt Service GF 2023'!C8</f>
        <v>54510</v>
      </c>
      <c r="C24" s="14">
        <f>'Debt Service GF 2023'!D8</f>
        <v>54508.41</v>
      </c>
      <c r="D24" s="14">
        <f>'Debt Service GF 2023'!G8</f>
        <v>53816</v>
      </c>
      <c r="E24" s="14">
        <f>'Debt Service GF 2023'!F8</f>
        <v>0</v>
      </c>
      <c r="F24" s="14">
        <f>'Debt Service GF 2023'!G8</f>
        <v>53816</v>
      </c>
      <c r="G24" s="14">
        <f>'Debt Service GF 2023'!H8</f>
        <v>53816</v>
      </c>
      <c r="H24" s="15">
        <f t="shared" si="2"/>
        <v>0</v>
      </c>
      <c r="I24" s="69">
        <f t="shared" si="0"/>
        <v>-694</v>
      </c>
      <c r="J24" s="496">
        <f t="shared" si="1"/>
        <v>0.18450072099649506</v>
      </c>
    </row>
    <row r="25" spans="1:17" x14ac:dyDescent="0.2">
      <c r="A25" s="495" t="s">
        <v>12</v>
      </c>
      <c r="B25" s="12">
        <f>'Debt Service GF 2023'!C20</f>
        <v>10000</v>
      </c>
      <c r="C25" s="12">
        <f>'Debt Service GF 2023'!D20</f>
        <v>0</v>
      </c>
      <c r="D25" s="12">
        <f>'Debt Service GF 2023'!G20</f>
        <v>10000</v>
      </c>
      <c r="E25" s="12">
        <f>'Debt Service GF 2023'!F20</f>
        <v>0</v>
      </c>
      <c r="F25" s="12">
        <f>'Debt Service GF 2023'!G20</f>
        <v>10000</v>
      </c>
      <c r="G25" s="12">
        <f>'Debt Service GF 2023'!H20</f>
        <v>20000</v>
      </c>
      <c r="H25" s="15">
        <f t="shared" si="2"/>
        <v>10000</v>
      </c>
      <c r="I25" s="69">
        <f t="shared" si="0"/>
        <v>10000</v>
      </c>
      <c r="J25" s="496">
        <f t="shared" si="1"/>
        <v>6.8567236879922347E-2</v>
      </c>
    </row>
    <row r="26" spans="1:17" ht="15.75" hidden="1" x14ac:dyDescent="0.25">
      <c r="A26" s="495" t="s">
        <v>659</v>
      </c>
      <c r="B26" s="11"/>
      <c r="C26" s="12"/>
      <c r="D26" s="7"/>
      <c r="E26" s="13"/>
      <c r="F26" s="14"/>
      <c r="G26" s="11"/>
      <c r="H26" s="15">
        <f t="shared" si="2"/>
        <v>0</v>
      </c>
      <c r="I26" s="69">
        <f t="shared" si="0"/>
        <v>0</v>
      </c>
      <c r="J26" s="496">
        <f t="shared" si="1"/>
        <v>0</v>
      </c>
    </row>
    <row r="27" spans="1:17" x14ac:dyDescent="0.2">
      <c r="A27" s="495" t="s">
        <v>660</v>
      </c>
      <c r="B27" s="12">
        <f>'Health 2023'!C8</f>
        <v>17648</v>
      </c>
      <c r="C27" s="12">
        <f>'Health 2023'!D8</f>
        <v>5746.83</v>
      </c>
      <c r="D27" s="12">
        <f>'Health 2023'!G8</f>
        <v>17648</v>
      </c>
      <c r="E27" s="12">
        <f>'Health 2023'!F8</f>
        <v>0</v>
      </c>
      <c r="F27" s="12">
        <f>'Health 2023'!G8</f>
        <v>17648</v>
      </c>
      <c r="G27" s="12">
        <f>'Health 2023'!H8</f>
        <v>10212</v>
      </c>
      <c r="H27" s="15">
        <f t="shared" si="2"/>
        <v>-7436</v>
      </c>
      <c r="I27" s="69">
        <f t="shared" si="0"/>
        <v>-7436</v>
      </c>
      <c r="J27" s="496">
        <f t="shared" si="1"/>
        <v>3.5010431150888352E-2</v>
      </c>
    </row>
    <row r="28" spans="1:17" x14ac:dyDescent="0.2">
      <c r="A28" s="495" t="s">
        <v>374</v>
      </c>
      <c r="B28" s="12">
        <f>'Welfare 2023'!C13</f>
        <v>58530</v>
      </c>
      <c r="C28" s="12">
        <f>'Welfare 2023'!D13</f>
        <v>72018.76999999999</v>
      </c>
      <c r="D28" s="12">
        <f>'Welfare 2023'!G13</f>
        <v>58530</v>
      </c>
      <c r="E28" s="12">
        <f>'Welfare 2023'!F13</f>
        <v>0</v>
      </c>
      <c r="F28" s="12">
        <f>'Welfare 2023'!G13</f>
        <v>58530</v>
      </c>
      <c r="G28" s="12">
        <f>'Welfare 2023'!H13</f>
        <v>64932</v>
      </c>
      <c r="H28" s="15">
        <f t="shared" si="2"/>
        <v>6402</v>
      </c>
      <c r="I28" s="69">
        <f t="shared" si="0"/>
        <v>6402</v>
      </c>
      <c r="J28" s="496">
        <f t="shared" si="1"/>
        <v>0.22261039125435592</v>
      </c>
      <c r="K28" s="5"/>
    </row>
    <row r="29" spans="1:17" ht="15.75" hidden="1" x14ac:dyDescent="0.25">
      <c r="A29" s="495" t="s">
        <v>661</v>
      </c>
      <c r="B29" s="11"/>
      <c r="C29" s="12"/>
      <c r="D29" s="7"/>
      <c r="E29" s="13"/>
      <c r="F29" s="14"/>
      <c r="G29" s="11"/>
      <c r="H29" s="15">
        <f t="shared" si="2"/>
        <v>0</v>
      </c>
      <c r="I29" s="69">
        <f t="shared" si="0"/>
        <v>0</v>
      </c>
      <c r="J29" s="496">
        <f t="shared" si="1"/>
        <v>0</v>
      </c>
    </row>
    <row r="30" spans="1:17" x14ac:dyDescent="0.2">
      <c r="A30" s="495" t="s">
        <v>662</v>
      </c>
      <c r="B30" s="12">
        <f>'Parks 2023'!C18</f>
        <v>209877</v>
      </c>
      <c r="C30" s="12">
        <f>'Parks 2023'!D18</f>
        <v>172551.42</v>
      </c>
      <c r="D30" s="12">
        <f>'Parks 2023'!G18</f>
        <v>209877</v>
      </c>
      <c r="E30" s="12">
        <f>'Parks 2023'!F18</f>
        <v>0</v>
      </c>
      <c r="F30" s="12">
        <f>'Parks 2023'!G18</f>
        <v>209877</v>
      </c>
      <c r="G30" s="12">
        <f>'Parks 2023'!H18</f>
        <v>209542.04</v>
      </c>
      <c r="H30" s="15">
        <f t="shared" si="2"/>
        <v>-334.95999999999185</v>
      </c>
      <c r="I30" s="69">
        <f t="shared" si="0"/>
        <v>-334.95999999999185</v>
      </c>
      <c r="J30" s="496">
        <f t="shared" si="1"/>
        <v>0.71838593464910816</v>
      </c>
      <c r="K30" s="5"/>
    </row>
    <row r="31" spans="1:17" s="20" customFormat="1" ht="16.5" thickBot="1" x14ac:dyDescent="0.3">
      <c r="A31" s="497" t="s">
        <v>13</v>
      </c>
      <c r="B31" s="498">
        <f t="shared" ref="B31:J31" si="3">SUM(B3:B30)</f>
        <v>3182161</v>
      </c>
      <c r="C31" s="498">
        <f>SUM(C3:C30)</f>
        <v>2980253.3300000005</v>
      </c>
      <c r="D31" s="498">
        <f t="shared" si="3"/>
        <v>3174742</v>
      </c>
      <c r="E31" s="498">
        <f t="shared" si="3"/>
        <v>736032.36</v>
      </c>
      <c r="F31" s="498">
        <f t="shared" si="3"/>
        <v>2618857.36</v>
      </c>
      <c r="G31" s="499">
        <f>SUM(G3:G30)</f>
        <v>3370219.7399999998</v>
      </c>
      <c r="H31" s="498">
        <f>SUM(H3:H30)</f>
        <v>195477.73999999996</v>
      </c>
      <c r="I31" s="498">
        <f>SUM(I3:I30)</f>
        <v>188058.73999999996</v>
      </c>
      <c r="J31" s="532">
        <f t="shared" si="3"/>
        <v>11.554332762498516</v>
      </c>
      <c r="L31" s="21"/>
      <c r="M31" s="21"/>
      <c r="N31" s="21"/>
      <c r="O31" s="21"/>
    </row>
    <row r="32" spans="1:17" ht="15" customHeight="1" thickBot="1" x14ac:dyDescent="0.3">
      <c r="A32" s="5"/>
      <c r="C32" s="464"/>
      <c r="D32" s="22"/>
      <c r="E32" s="22"/>
      <c r="F32" s="22"/>
      <c r="G32" s="23"/>
      <c r="H32" s="481"/>
      <c r="I32" s="482"/>
      <c r="J32" s="483"/>
      <c r="K32" t="s">
        <v>1</v>
      </c>
      <c r="M32" s="21"/>
      <c r="N32" s="21"/>
      <c r="O32" s="21"/>
      <c r="P32" s="21"/>
      <c r="Q32" s="21"/>
    </row>
    <row r="33" spans="1:14" s="20" customFormat="1" ht="16.5" thickBot="1" x14ac:dyDescent="0.3">
      <c r="A33" s="500" t="s">
        <v>15</v>
      </c>
      <c r="B33" s="501">
        <f>B31</f>
        <v>3182161</v>
      </c>
      <c r="C33" s="501">
        <f t="shared" ref="C33:G33" si="4">C31</f>
        <v>2980253.3300000005</v>
      </c>
      <c r="D33" s="501">
        <f t="shared" si="4"/>
        <v>3174742</v>
      </c>
      <c r="E33" s="501">
        <f t="shared" si="4"/>
        <v>736032.36</v>
      </c>
      <c r="F33" s="501">
        <f t="shared" si="4"/>
        <v>2618857.36</v>
      </c>
      <c r="G33" s="502">
        <f t="shared" si="4"/>
        <v>3370219.7399999998</v>
      </c>
      <c r="H33" s="484"/>
      <c r="I33" s="484"/>
      <c r="J33" s="485"/>
      <c r="N33" s="474"/>
    </row>
    <row r="34" spans="1:14" s="20" customFormat="1" ht="17.25" customHeight="1" thickBot="1" x14ac:dyDescent="0.3">
      <c r="A34" s="489"/>
      <c r="B34" s="486"/>
      <c r="C34" s="481"/>
      <c r="D34" s="485"/>
      <c r="E34" s="487"/>
      <c r="F34" s="485"/>
      <c r="G34" s="485"/>
      <c r="H34" s="484"/>
      <c r="I34" s="484"/>
      <c r="J34" s="485"/>
      <c r="K34" s="485"/>
      <c r="N34" s="474"/>
    </row>
    <row r="35" spans="1:14" s="20" customFormat="1" ht="16.5" thickBot="1" x14ac:dyDescent="0.3">
      <c r="A35" s="500" t="s">
        <v>16</v>
      </c>
      <c r="B35" s="503">
        <f>'Revenue est. 2023'!C93</f>
        <v>1099589</v>
      </c>
      <c r="C35" s="503">
        <f>'Revenue est. 2023'!D93</f>
        <v>1065644</v>
      </c>
      <c r="D35" s="504">
        <v>1062580</v>
      </c>
      <c r="E35" s="505"/>
      <c r="F35" s="505"/>
      <c r="G35" s="506">
        <f>'Revenue est. 2023'!F93</f>
        <v>1062580</v>
      </c>
      <c r="H35" s="484"/>
      <c r="I35" s="484"/>
      <c r="J35" s="485"/>
      <c r="K35" s="485"/>
      <c r="N35" s="474"/>
    </row>
    <row r="36" spans="1:14" s="20" customFormat="1" ht="16.5" thickBot="1" x14ac:dyDescent="0.3">
      <c r="A36" s="6"/>
      <c r="B36" s="488"/>
      <c r="C36" s="26"/>
      <c r="D36" s="26"/>
      <c r="H36" s="485"/>
      <c r="I36" s="485"/>
      <c r="J36" s="485"/>
      <c r="K36" s="485"/>
      <c r="N36" s="474"/>
    </row>
    <row r="37" spans="1:14" s="20" customFormat="1" ht="15.75" x14ac:dyDescent="0.25">
      <c r="A37" s="507" t="s">
        <v>17</v>
      </c>
      <c r="B37" s="508">
        <f>B33-B35</f>
        <v>2082572</v>
      </c>
      <c r="C37" s="508"/>
      <c r="D37" s="508">
        <f>D33-D35</f>
        <v>2112162</v>
      </c>
      <c r="E37" s="509"/>
      <c r="F37" s="509"/>
      <c r="G37" s="510">
        <f>G33-G35</f>
        <v>2307639.7399999998</v>
      </c>
      <c r="H37" s="485"/>
      <c r="I37" s="485"/>
      <c r="J37" s="485"/>
      <c r="K37" s="485"/>
      <c r="N37" s="475"/>
    </row>
    <row r="38" spans="1:14" s="20" customFormat="1" ht="15.75" x14ac:dyDescent="0.25">
      <c r="A38" s="511" t="s">
        <v>18</v>
      </c>
      <c r="B38" s="13">
        <v>95500</v>
      </c>
      <c r="C38" s="8"/>
      <c r="D38" s="13">
        <v>99500</v>
      </c>
      <c r="E38" s="8" t="s">
        <v>19</v>
      </c>
      <c r="F38" s="8"/>
      <c r="G38" s="512">
        <v>95500</v>
      </c>
      <c r="N38" s="475"/>
    </row>
    <row r="39" spans="1:14" s="20" customFormat="1" ht="15.75" x14ac:dyDescent="0.25">
      <c r="A39" s="511" t="s">
        <v>20</v>
      </c>
      <c r="B39" s="13">
        <v>276262</v>
      </c>
      <c r="C39" s="8"/>
      <c r="D39" s="13">
        <v>175000</v>
      </c>
      <c r="E39" s="8" t="s">
        <v>21</v>
      </c>
      <c r="F39" s="8"/>
      <c r="G39" s="512">
        <v>200000</v>
      </c>
    </row>
    <row r="40" spans="1:14" s="20" customFormat="1" ht="16.5" thickBot="1" x14ac:dyDescent="0.3">
      <c r="A40" s="513" t="s">
        <v>22</v>
      </c>
      <c r="B40" s="498">
        <f>B37+B38+B39</f>
        <v>2454334</v>
      </c>
      <c r="C40" s="498"/>
      <c r="D40" s="498">
        <f>D37+D38+D39</f>
        <v>2386662</v>
      </c>
      <c r="E40" s="514"/>
      <c r="F40" s="514"/>
      <c r="G40" s="515">
        <f>G37+G38+G39</f>
        <v>2603139.7399999998</v>
      </c>
    </row>
    <row r="41" spans="1:14" s="20" customFormat="1" ht="16.5" thickBot="1" x14ac:dyDescent="0.3">
      <c r="B41" s="26"/>
      <c r="D41" s="26"/>
      <c r="J41" s="20" t="s">
        <v>1</v>
      </c>
    </row>
    <row r="42" spans="1:14" s="20" customFormat="1" ht="16.5" thickBot="1" x14ac:dyDescent="0.3">
      <c r="A42" s="500" t="s">
        <v>23</v>
      </c>
      <c r="B42" s="501">
        <v>259858560</v>
      </c>
      <c r="C42" s="516"/>
      <c r="D42" s="501">
        <v>291684497</v>
      </c>
      <c r="E42" s="516" t="s">
        <v>24</v>
      </c>
      <c r="F42" s="516">
        <v>277502024</v>
      </c>
      <c r="G42" s="502">
        <v>291684497</v>
      </c>
    </row>
    <row r="43" spans="1:14" s="20" customFormat="1" ht="16.5" thickBot="1" x14ac:dyDescent="0.3">
      <c r="A43" s="6"/>
      <c r="B43" s="29"/>
      <c r="G43" s="29"/>
    </row>
    <row r="44" spans="1:14" ht="13.5" customHeight="1" x14ac:dyDescent="0.2">
      <c r="A44" s="517" t="s">
        <v>25</v>
      </c>
      <c r="B44" s="518">
        <f>B40/B42*1000</f>
        <v>9.4448841708350884</v>
      </c>
      <c r="C44" s="519"/>
      <c r="D44" s="519">
        <f>D40/D42*1000</f>
        <v>8.1823409353154624</v>
      </c>
      <c r="E44" s="519">
        <f>D44-B44</f>
        <v>-1.262543235519626</v>
      </c>
      <c r="F44" s="520"/>
      <c r="G44" s="521">
        <f>G40/G42*1000</f>
        <v>8.924504959205974</v>
      </c>
      <c r="I44" s="30"/>
    </row>
    <row r="45" spans="1:14" x14ac:dyDescent="0.2">
      <c r="A45" s="522" t="s">
        <v>26</v>
      </c>
      <c r="B45" s="7">
        <v>1.538</v>
      </c>
      <c r="C45" s="7"/>
      <c r="D45" s="7"/>
      <c r="E45" s="7"/>
      <c r="F45" s="7"/>
      <c r="G45" s="523">
        <v>9.1999999999999998E-2</v>
      </c>
    </row>
    <row r="46" spans="1:14" x14ac:dyDescent="0.2">
      <c r="A46" s="522" t="s">
        <v>27</v>
      </c>
      <c r="B46" s="7">
        <v>1.0660000000000001</v>
      </c>
      <c r="C46" s="7"/>
      <c r="D46" s="7"/>
      <c r="E46" s="7"/>
      <c r="F46" s="7"/>
      <c r="G46" s="523">
        <v>2.4380000000000002</v>
      </c>
    </row>
    <row r="47" spans="1:14" ht="13.5" thickBot="1" x14ac:dyDescent="0.25">
      <c r="A47" s="524" t="s">
        <v>28</v>
      </c>
      <c r="B47" s="525">
        <f>SUM(B44:B46)</f>
        <v>12.048884170835089</v>
      </c>
      <c r="C47" s="526"/>
      <c r="D47" s="526"/>
      <c r="E47" s="526"/>
      <c r="F47" s="526"/>
      <c r="G47" s="527">
        <f>SUM(G44:G46)</f>
        <v>11.454504959205975</v>
      </c>
    </row>
    <row r="48" spans="1:14" x14ac:dyDescent="0.2">
      <c r="D48" s="30"/>
    </row>
  </sheetData>
  <pageMargins left="0.5" right="0.5" top="0" bottom="0" header="0" footer="0"/>
  <pageSetup scale="82" orientation="landscape" cellComments="asDisplayed" r:id="rId1"/>
  <headerFooter alignWithMargins="0">
    <oddFooter>&amp;L&amp;A&amp;C&amp;P of 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ADDA5-1561-4719-BABA-AE3C0D56D896}">
  <sheetPr>
    <pageSetUpPr fitToPage="1"/>
  </sheetPr>
  <dimension ref="A1:L23"/>
  <sheetViews>
    <sheetView zoomScaleNormal="100" zoomScaleSheetLayoutView="85" workbookViewId="0">
      <selection activeCell="D21" sqref="D21"/>
    </sheetView>
  </sheetViews>
  <sheetFormatPr defaultRowHeight="12.75" x14ac:dyDescent="0.2"/>
  <cols>
    <col min="1" max="1" width="14.28515625" bestFit="1" customWidth="1"/>
    <col min="2" max="2" width="45.5703125" bestFit="1" customWidth="1"/>
    <col min="3" max="3" width="16.7109375" style="97" customWidth="1"/>
    <col min="4" max="4" width="16.7109375" style="5" customWidth="1"/>
    <col min="5" max="5" width="16.7109375" style="5" hidden="1" customWidth="1"/>
    <col min="6" max="6" width="12.42578125" hidden="1" customWidth="1"/>
    <col min="7" max="7" width="12.42578125" customWidth="1"/>
    <col min="8" max="8" width="13.28515625" style="56" bestFit="1" customWidth="1"/>
    <col min="9" max="9" width="11.7109375" customWidth="1"/>
    <col min="10" max="10" width="9.5703125" customWidth="1"/>
  </cols>
  <sheetData>
    <row r="1" spans="1:12" ht="58.5" customHeight="1" x14ac:dyDescent="0.2">
      <c r="A1" s="280"/>
      <c r="B1" s="59" t="s">
        <v>382</v>
      </c>
      <c r="C1" s="142" t="s">
        <v>629</v>
      </c>
      <c r="D1" s="142" t="s">
        <v>633</v>
      </c>
      <c r="E1" s="60">
        <f>'[1]Welfare 2020'!E1</f>
        <v>0</v>
      </c>
      <c r="F1" s="61" t="str">
        <f>'[1]Welfare 2020'!F1</f>
        <v>Comments, Changes
&amp; Adjustments</v>
      </c>
      <c r="G1" s="60" t="s">
        <v>630</v>
      </c>
      <c r="H1" s="33" t="s">
        <v>631</v>
      </c>
      <c r="I1" s="274" t="s">
        <v>32</v>
      </c>
      <c r="J1" s="33" t="s">
        <v>33</v>
      </c>
    </row>
    <row r="2" spans="1:12" ht="15.75" x14ac:dyDescent="0.2">
      <c r="A2" s="281" t="s">
        <v>383</v>
      </c>
      <c r="B2" s="281" t="s">
        <v>384</v>
      </c>
      <c r="C2" s="234"/>
      <c r="D2" s="63"/>
      <c r="E2" s="63"/>
      <c r="F2" s="7"/>
      <c r="G2" s="40"/>
      <c r="H2" s="38"/>
      <c r="I2" s="40"/>
      <c r="J2" s="40"/>
    </row>
    <row r="3" spans="1:12" x14ac:dyDescent="0.2">
      <c r="A3" s="158" t="s">
        <v>38</v>
      </c>
      <c r="B3" s="42" t="s">
        <v>385</v>
      </c>
      <c r="C3" s="43">
        <v>50000</v>
      </c>
      <c r="D3" s="66">
        <v>42899.72</v>
      </c>
      <c r="E3" s="66"/>
      <c r="F3" s="9"/>
      <c r="G3" s="43">
        <v>50000</v>
      </c>
      <c r="H3" s="459">
        <v>50000</v>
      </c>
      <c r="I3" s="19">
        <f t="shared" ref="I3:I17" si="0">H3-C3</f>
        <v>0</v>
      </c>
      <c r="J3" s="45">
        <f t="shared" ref="J3:J17" si="1">I3/C3</f>
        <v>0</v>
      </c>
    </row>
    <row r="4" spans="1:12" x14ac:dyDescent="0.2">
      <c r="A4" s="158" t="s">
        <v>156</v>
      </c>
      <c r="B4" s="42" t="s">
        <v>386</v>
      </c>
      <c r="C4" s="43">
        <v>45568</v>
      </c>
      <c r="D4" s="66">
        <v>45760</v>
      </c>
      <c r="E4" s="66"/>
      <c r="F4" s="169"/>
      <c r="G4" s="43">
        <v>45568</v>
      </c>
      <c r="H4" s="460">
        <v>46935.040000000001</v>
      </c>
      <c r="I4" s="19">
        <f t="shared" si="0"/>
        <v>1367.0400000000009</v>
      </c>
      <c r="J4" s="45">
        <f t="shared" si="1"/>
        <v>3.000000000000002E-2</v>
      </c>
      <c r="L4" s="18"/>
    </row>
    <row r="5" spans="1:12" x14ac:dyDescent="0.2">
      <c r="A5" s="158" t="s">
        <v>45</v>
      </c>
      <c r="B5" s="42" t="s">
        <v>97</v>
      </c>
      <c r="C5" s="43">
        <v>7311</v>
      </c>
      <c r="D5" s="66">
        <v>6709</v>
      </c>
      <c r="E5" s="66"/>
      <c r="F5" s="9"/>
      <c r="G5" s="43">
        <v>7311</v>
      </c>
      <c r="H5" s="459">
        <v>7500</v>
      </c>
      <c r="I5" s="19">
        <f t="shared" si="0"/>
        <v>189</v>
      </c>
      <c r="J5" s="45">
        <f t="shared" si="1"/>
        <v>2.5851456709068528E-2</v>
      </c>
      <c r="K5" s="54"/>
    </row>
    <row r="6" spans="1:12" x14ac:dyDescent="0.2">
      <c r="A6" s="158" t="s">
        <v>47</v>
      </c>
      <c r="B6" s="42" t="s">
        <v>48</v>
      </c>
      <c r="C6" s="43">
        <v>5090</v>
      </c>
      <c r="D6" s="66">
        <v>6454</v>
      </c>
      <c r="E6" s="66"/>
      <c r="F6" s="9"/>
      <c r="G6" s="43">
        <v>5090</v>
      </c>
      <c r="H6" s="459">
        <v>6599</v>
      </c>
      <c r="I6" s="19">
        <f t="shared" si="0"/>
        <v>1509</v>
      </c>
      <c r="J6" s="45">
        <f t="shared" si="1"/>
        <v>0.29646365422396859</v>
      </c>
    </row>
    <row r="7" spans="1:12" x14ac:dyDescent="0.2">
      <c r="A7" s="158" t="s">
        <v>186</v>
      </c>
      <c r="B7" s="74" t="s">
        <v>614</v>
      </c>
      <c r="C7" s="43">
        <v>10000</v>
      </c>
      <c r="D7" s="66">
        <v>0</v>
      </c>
      <c r="E7" s="66"/>
      <c r="F7" s="9"/>
      <c r="G7" s="43">
        <v>10000</v>
      </c>
      <c r="H7" s="459">
        <v>0</v>
      </c>
      <c r="I7" s="19">
        <f t="shared" si="0"/>
        <v>-10000</v>
      </c>
      <c r="J7" s="45">
        <f t="shared" si="1"/>
        <v>-1</v>
      </c>
    </row>
    <row r="8" spans="1:12" x14ac:dyDescent="0.2">
      <c r="A8" s="158" t="s">
        <v>387</v>
      </c>
      <c r="B8" s="74" t="s">
        <v>388</v>
      </c>
      <c r="C8" s="43">
        <v>55000</v>
      </c>
      <c r="D8" s="66">
        <v>37953</v>
      </c>
      <c r="E8" s="66"/>
      <c r="F8" s="9"/>
      <c r="G8" s="43">
        <v>55000</v>
      </c>
      <c r="H8" s="459">
        <v>55000</v>
      </c>
      <c r="I8" s="19">
        <f t="shared" si="0"/>
        <v>0</v>
      </c>
      <c r="J8" s="45">
        <f t="shared" si="1"/>
        <v>0</v>
      </c>
    </row>
    <row r="9" spans="1:12" x14ac:dyDescent="0.2">
      <c r="A9" s="158" t="s">
        <v>389</v>
      </c>
      <c r="B9" s="74" t="s">
        <v>390</v>
      </c>
      <c r="C9" s="43">
        <v>4208</v>
      </c>
      <c r="D9" s="66">
        <v>2904</v>
      </c>
      <c r="E9" s="66"/>
      <c r="F9" s="9"/>
      <c r="G9" s="43">
        <v>4208</v>
      </c>
      <c r="H9" s="459">
        <v>4208</v>
      </c>
      <c r="I9" s="19">
        <f t="shared" si="0"/>
        <v>0</v>
      </c>
      <c r="J9" s="45">
        <f t="shared" si="1"/>
        <v>0</v>
      </c>
    </row>
    <row r="10" spans="1:12" x14ac:dyDescent="0.2">
      <c r="A10" s="158" t="s">
        <v>391</v>
      </c>
      <c r="B10" s="74" t="s">
        <v>392</v>
      </c>
      <c r="C10" s="43">
        <v>15000</v>
      </c>
      <c r="D10" s="66">
        <v>14212.7</v>
      </c>
      <c r="E10" s="66"/>
      <c r="F10" s="9"/>
      <c r="G10" s="43">
        <v>15000</v>
      </c>
      <c r="H10" s="459">
        <v>15000</v>
      </c>
      <c r="I10" s="19">
        <f t="shared" si="0"/>
        <v>0</v>
      </c>
      <c r="J10" s="45">
        <f t="shared" si="1"/>
        <v>0</v>
      </c>
    </row>
    <row r="11" spans="1:12" x14ac:dyDescent="0.2">
      <c r="A11" s="158" t="s">
        <v>393</v>
      </c>
      <c r="B11" s="74" t="s">
        <v>394</v>
      </c>
      <c r="C11" s="43">
        <v>5000</v>
      </c>
      <c r="D11" s="66">
        <v>3663</v>
      </c>
      <c r="E11" s="66"/>
      <c r="F11" s="9"/>
      <c r="G11" s="43">
        <v>5000</v>
      </c>
      <c r="H11" s="459">
        <v>5000</v>
      </c>
      <c r="I11" s="19">
        <f t="shared" si="0"/>
        <v>0</v>
      </c>
      <c r="J11" s="45">
        <f t="shared" si="1"/>
        <v>0</v>
      </c>
    </row>
    <row r="12" spans="1:12" x14ac:dyDescent="0.2">
      <c r="A12" s="158" t="s">
        <v>395</v>
      </c>
      <c r="B12" s="74" t="s">
        <v>396</v>
      </c>
      <c r="C12" s="43">
        <v>5000</v>
      </c>
      <c r="D12" s="66">
        <v>3425</v>
      </c>
      <c r="E12" s="66"/>
      <c r="F12" s="9"/>
      <c r="G12" s="43">
        <v>5000</v>
      </c>
      <c r="H12" s="459">
        <v>5000</v>
      </c>
      <c r="I12" s="19">
        <f t="shared" si="0"/>
        <v>0</v>
      </c>
      <c r="J12" s="45">
        <f t="shared" si="1"/>
        <v>0</v>
      </c>
    </row>
    <row r="13" spans="1:12" x14ac:dyDescent="0.2">
      <c r="A13" s="158" t="s">
        <v>397</v>
      </c>
      <c r="B13" s="74" t="s">
        <v>398</v>
      </c>
      <c r="C13" s="43">
        <v>5000</v>
      </c>
      <c r="D13" s="66">
        <v>5568</v>
      </c>
      <c r="E13" s="66"/>
      <c r="F13" s="9"/>
      <c r="G13" s="43">
        <v>5000</v>
      </c>
      <c r="H13" s="459">
        <v>8000</v>
      </c>
      <c r="I13" s="19">
        <f t="shared" si="0"/>
        <v>3000</v>
      </c>
      <c r="J13" s="45">
        <f t="shared" si="1"/>
        <v>0.6</v>
      </c>
    </row>
    <row r="14" spans="1:12" x14ac:dyDescent="0.2">
      <c r="A14" s="158" t="s">
        <v>399</v>
      </c>
      <c r="B14" s="74" t="s">
        <v>400</v>
      </c>
      <c r="C14" s="43">
        <v>500</v>
      </c>
      <c r="D14" s="66">
        <v>503</v>
      </c>
      <c r="E14" s="66"/>
      <c r="F14" s="9"/>
      <c r="G14" s="43">
        <v>500</v>
      </c>
      <c r="H14" s="459">
        <v>500</v>
      </c>
      <c r="I14" s="19">
        <f t="shared" si="0"/>
        <v>0</v>
      </c>
      <c r="J14" s="45">
        <f t="shared" si="1"/>
        <v>0</v>
      </c>
    </row>
    <row r="15" spans="1:12" x14ac:dyDescent="0.2">
      <c r="A15" s="158" t="s">
        <v>401</v>
      </c>
      <c r="B15" s="74" t="s">
        <v>402</v>
      </c>
      <c r="C15" s="43">
        <v>1500</v>
      </c>
      <c r="D15" s="66">
        <v>1740</v>
      </c>
      <c r="E15" s="66"/>
      <c r="F15" s="9"/>
      <c r="G15" s="43">
        <v>1500</v>
      </c>
      <c r="H15" s="459">
        <v>5000</v>
      </c>
      <c r="I15" s="19">
        <f t="shared" si="0"/>
        <v>3500</v>
      </c>
      <c r="J15" s="45">
        <f t="shared" si="1"/>
        <v>2.3333333333333335</v>
      </c>
    </row>
    <row r="16" spans="1:12" x14ac:dyDescent="0.2">
      <c r="A16" s="158" t="s">
        <v>403</v>
      </c>
      <c r="B16" s="74" t="s">
        <v>404</v>
      </c>
      <c r="C16" s="43">
        <v>600</v>
      </c>
      <c r="D16" s="66">
        <v>760</v>
      </c>
      <c r="E16" s="66"/>
      <c r="F16" s="9"/>
      <c r="G16" s="43">
        <v>600</v>
      </c>
      <c r="H16" s="459">
        <v>800</v>
      </c>
      <c r="I16" s="19">
        <f t="shared" si="0"/>
        <v>200</v>
      </c>
      <c r="J16" s="45">
        <f t="shared" si="1"/>
        <v>0.33333333333333331</v>
      </c>
    </row>
    <row r="17" spans="1:10" x14ac:dyDescent="0.2">
      <c r="A17" s="158" t="s">
        <v>405</v>
      </c>
      <c r="B17" s="74" t="s">
        <v>406</v>
      </c>
      <c r="C17" s="43">
        <v>100</v>
      </c>
      <c r="D17" s="66"/>
      <c r="E17" s="66"/>
      <c r="F17" s="9"/>
      <c r="G17" s="43">
        <v>100</v>
      </c>
      <c r="H17" s="459">
        <v>0</v>
      </c>
      <c r="I17" s="19">
        <f t="shared" si="0"/>
        <v>-100</v>
      </c>
      <c r="J17" s="45">
        <f t="shared" si="1"/>
        <v>-1</v>
      </c>
    </row>
    <row r="18" spans="1:10" ht="15.75" x14ac:dyDescent="0.2">
      <c r="A18" s="36" t="s">
        <v>85</v>
      </c>
      <c r="B18" s="36" t="s">
        <v>407</v>
      </c>
      <c r="C18" s="51">
        <f>SUM(C3:C17)</f>
        <v>209877</v>
      </c>
      <c r="D18" s="51">
        <f>SUM(D3:D17)</f>
        <v>172551.42</v>
      </c>
      <c r="E18" s="75">
        <f t="shared" ref="E18:F18" si="2">SUM(E3:E16)</f>
        <v>0</v>
      </c>
      <c r="F18" s="75">
        <f t="shared" si="2"/>
        <v>0</v>
      </c>
      <c r="G18" s="282">
        <f>SUM(G3:G17)</f>
        <v>209877</v>
      </c>
      <c r="H18" s="75">
        <f>SUM(H3:H17)</f>
        <v>209542.04</v>
      </c>
      <c r="I18" s="19">
        <f t="shared" ref="I18" si="3">H18-C18</f>
        <v>-334.95999999999185</v>
      </c>
      <c r="J18" s="45">
        <f t="shared" ref="J18" si="4">I18/C18</f>
        <v>-1.5959824087441305E-3</v>
      </c>
    </row>
    <row r="19" spans="1:10" x14ac:dyDescent="0.2">
      <c r="B19" s="283"/>
      <c r="C19" s="284"/>
      <c r="D19" s="54"/>
      <c r="E19" s="54"/>
      <c r="H19" s="130"/>
    </row>
    <row r="20" spans="1:10" x14ac:dyDescent="0.2">
      <c r="B20" s="283"/>
      <c r="C20" s="284"/>
      <c r="D20" s="55"/>
      <c r="E20" s="54"/>
      <c r="H20" s="130"/>
      <c r="I20" s="207"/>
    </row>
    <row r="21" spans="1:10" x14ac:dyDescent="0.2">
      <c r="B21" s="283"/>
      <c r="C21" s="284"/>
      <c r="D21" s="54"/>
      <c r="E21" s="54"/>
    </row>
    <row r="22" spans="1:10" x14ac:dyDescent="0.2">
      <c r="C22" s="251"/>
      <c r="D22" s="77"/>
      <c r="E22" s="77"/>
      <c r="H22" s="57"/>
    </row>
    <row r="23" spans="1:10" x14ac:dyDescent="0.2">
      <c r="C23" s="152"/>
      <c r="H23" s="57"/>
    </row>
  </sheetData>
  <sortState xmlns:xlrd2="http://schemas.microsoft.com/office/spreadsheetml/2017/richdata2" ref="A3:J17">
    <sortCondition ref="A3:A17"/>
  </sortState>
  <pageMargins left="0.75" right="0.75" top="1" bottom="1" header="0.5" footer="0.5"/>
  <pageSetup scale="88" orientation="landscape" r:id="rId1"/>
  <headerFooter alignWithMargins="0">
    <oddFooter>&amp;L&amp;A&amp;C&amp;D &amp;T&amp;R&amp;P of &amp;N</oddFooter>
  </headerFooter>
  <rowBreaks count="1" manualBreakCount="1">
    <brk id="5" max="9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68110-1DA1-4C3C-9A90-4ECBB97C6086}">
  <sheetPr>
    <pageSetUpPr fitToPage="1"/>
  </sheetPr>
  <dimension ref="A1:J8"/>
  <sheetViews>
    <sheetView topLeftCell="B1" zoomScaleNormal="100" workbookViewId="0">
      <selection activeCell="D4" sqref="D4"/>
    </sheetView>
  </sheetViews>
  <sheetFormatPr defaultRowHeight="12.75" x14ac:dyDescent="0.2"/>
  <cols>
    <col min="1" max="1" width="21.7109375" customWidth="1"/>
    <col min="2" max="2" width="50.140625" customWidth="1"/>
    <col min="3" max="4" width="17.140625" customWidth="1"/>
    <col min="5" max="5" width="17.140625" hidden="1" customWidth="1"/>
    <col min="6" max="6" width="43.7109375" hidden="1" customWidth="1"/>
    <col min="7" max="7" width="10.42578125" customWidth="1"/>
    <col min="8" max="8" width="14.28515625" bestFit="1" customWidth="1"/>
    <col min="9" max="9" width="11.42578125" customWidth="1"/>
    <col min="10" max="10" width="10.140625" customWidth="1"/>
  </cols>
  <sheetData>
    <row r="1" spans="1:10" ht="49.5" customHeight="1" x14ac:dyDescent="0.2">
      <c r="A1" s="118"/>
      <c r="B1" s="285"/>
      <c r="C1" s="142" t="s">
        <v>629</v>
      </c>
      <c r="D1" s="142" t="s">
        <v>633</v>
      </c>
      <c r="E1" s="142">
        <f>'[1]Parks 2020'!E1</f>
        <v>0</v>
      </c>
      <c r="F1" s="120" t="s">
        <v>408</v>
      </c>
      <c r="G1" s="33" t="s">
        <v>630</v>
      </c>
      <c r="H1" s="33" t="s">
        <v>631</v>
      </c>
      <c r="I1" s="33" t="s">
        <v>32</v>
      </c>
      <c r="J1" s="33" t="s">
        <v>33</v>
      </c>
    </row>
    <row r="2" spans="1:10" ht="15.75" x14ac:dyDescent="0.2">
      <c r="A2" s="286" t="s">
        <v>409</v>
      </c>
      <c r="B2" s="36" t="s">
        <v>410</v>
      </c>
      <c r="C2" s="37"/>
      <c r="D2" s="37"/>
      <c r="E2" s="37"/>
      <c r="F2" s="7"/>
      <c r="G2" s="40"/>
      <c r="H2" s="40"/>
      <c r="I2" s="40"/>
      <c r="J2" s="40"/>
    </row>
    <row r="3" spans="1:10" x14ac:dyDescent="0.2">
      <c r="A3" s="158" t="s">
        <v>102</v>
      </c>
      <c r="B3" s="42" t="s">
        <v>411</v>
      </c>
      <c r="C3" s="28">
        <v>175560</v>
      </c>
      <c r="D3" s="28">
        <v>171860</v>
      </c>
      <c r="E3" s="28"/>
      <c r="F3" s="9"/>
      <c r="G3" s="28">
        <v>175560</v>
      </c>
      <c r="H3" s="28">
        <v>180200</v>
      </c>
      <c r="I3" s="11">
        <f>H3-C3</f>
        <v>4640</v>
      </c>
      <c r="J3" s="70">
        <f>I3/C3</f>
        <v>2.6429710640236956E-2</v>
      </c>
    </row>
    <row r="4" spans="1:10" x14ac:dyDescent="0.2">
      <c r="A4" s="158" t="s">
        <v>412</v>
      </c>
      <c r="B4" s="42" t="s">
        <v>413</v>
      </c>
      <c r="C4" s="28"/>
      <c r="D4" s="28"/>
      <c r="E4" s="28"/>
      <c r="F4" s="9"/>
      <c r="G4" s="9"/>
      <c r="H4" s="9"/>
      <c r="I4" s="11">
        <f>H4-C4</f>
        <v>0</v>
      </c>
      <c r="J4" s="70"/>
    </row>
    <row r="5" spans="1:10" ht="15.75" x14ac:dyDescent="0.25">
      <c r="A5" s="36" t="s">
        <v>85</v>
      </c>
      <c r="B5" s="36" t="s">
        <v>10</v>
      </c>
      <c r="C5" s="13">
        <f t="shared" ref="C5:H5" si="0">SUM(C3:C4)</f>
        <v>175560</v>
      </c>
      <c r="D5" s="13">
        <f t="shared" si="0"/>
        <v>171860</v>
      </c>
      <c r="E5" s="13">
        <f t="shared" si="0"/>
        <v>0</v>
      </c>
      <c r="F5" s="13">
        <f t="shared" si="0"/>
        <v>0</v>
      </c>
      <c r="G5" s="13">
        <f t="shared" si="0"/>
        <v>175560</v>
      </c>
      <c r="H5" s="13">
        <f t="shared" si="0"/>
        <v>180200</v>
      </c>
      <c r="I5" s="11">
        <f>H5-C5</f>
        <v>4640</v>
      </c>
      <c r="J5" s="70">
        <f>I5/C5</f>
        <v>2.6429710640236956E-2</v>
      </c>
    </row>
    <row r="6" spans="1:10" x14ac:dyDescent="0.2">
      <c r="C6" s="27"/>
      <c r="D6" s="54"/>
      <c r="E6" s="54"/>
    </row>
    <row r="7" spans="1:10" x14ac:dyDescent="0.2">
      <c r="C7" s="54"/>
      <c r="D7" s="55"/>
      <c r="E7" s="54"/>
    </row>
    <row r="8" spans="1:10" x14ac:dyDescent="0.2">
      <c r="C8" s="54"/>
    </row>
  </sheetData>
  <pageMargins left="0.75" right="0.75" top="1" bottom="1" header="0.5" footer="0.5"/>
  <pageSetup scale="81" fitToHeight="0" orientation="landscape" r:id="rId1"/>
  <headerFooter alignWithMargins="0">
    <oddFooter>&amp;L&amp;A&amp;C&amp;D &amp;T&amp;R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B4CA9-3656-433B-B797-20F4F51C253C}">
  <sheetPr>
    <pageSetUpPr fitToPage="1"/>
  </sheetPr>
  <dimension ref="A1:J27"/>
  <sheetViews>
    <sheetView zoomScaleNormal="100" workbookViewId="0">
      <selection activeCell="D10" sqref="D10"/>
    </sheetView>
  </sheetViews>
  <sheetFormatPr defaultRowHeight="12.75" x14ac:dyDescent="0.2"/>
  <cols>
    <col min="1" max="1" width="9.85546875" bestFit="1" customWidth="1"/>
    <col min="2" max="2" width="50" bestFit="1" customWidth="1"/>
    <col min="3" max="3" width="9.28515625" style="295" customWidth="1"/>
    <col min="4" max="4" width="10" style="131" customWidth="1"/>
    <col min="5" max="5" width="9.28515625" style="131" hidden="1" customWidth="1"/>
    <col min="6" max="6" width="12.5703125" hidden="1" customWidth="1"/>
    <col min="7" max="7" width="10.5703125" customWidth="1"/>
    <col min="8" max="8" width="13.28515625" style="56" bestFit="1" customWidth="1"/>
  </cols>
  <sheetData>
    <row r="1" spans="1:10" ht="45.75" customHeight="1" x14ac:dyDescent="0.2">
      <c r="A1" s="118"/>
      <c r="B1" s="285" t="s">
        <v>1</v>
      </c>
      <c r="C1" s="287" t="s">
        <v>629</v>
      </c>
      <c r="D1" s="287" t="s">
        <v>633</v>
      </c>
      <c r="E1" s="287">
        <f>'[1]Parks 2020'!E1</f>
        <v>0</v>
      </c>
      <c r="F1" s="288" t="str">
        <f>'[1]Parks 2020'!F1</f>
        <v>Comments, Changes
&amp; Adjustments</v>
      </c>
      <c r="G1" s="287" t="s">
        <v>630</v>
      </c>
      <c r="H1" s="223" t="s">
        <v>631</v>
      </c>
      <c r="I1" s="293" t="s">
        <v>32</v>
      </c>
      <c r="J1" s="216" t="s">
        <v>33</v>
      </c>
    </row>
    <row r="2" spans="1:10" ht="15.75" x14ac:dyDescent="0.2">
      <c r="A2" s="35" t="s">
        <v>414</v>
      </c>
      <c r="B2" s="36" t="s">
        <v>415</v>
      </c>
      <c r="C2" s="289"/>
      <c r="D2" s="290"/>
      <c r="E2" s="291"/>
      <c r="F2" s="7"/>
      <c r="G2" s="290"/>
      <c r="H2" s="290"/>
      <c r="I2" s="290"/>
      <c r="J2" s="290"/>
    </row>
    <row r="3" spans="1:10" x14ac:dyDescent="0.2">
      <c r="A3" s="158" t="s">
        <v>102</v>
      </c>
      <c r="B3" s="42" t="s">
        <v>416</v>
      </c>
      <c r="C3" s="43"/>
      <c r="D3" s="66"/>
      <c r="E3" s="292"/>
      <c r="F3" s="10"/>
      <c r="G3" s="10"/>
      <c r="H3" s="95"/>
      <c r="I3" s="11"/>
      <c r="J3" s="440" t="e">
        <f t="shared" ref="J3:J4" si="0">I3/C3</f>
        <v>#DIV/0!</v>
      </c>
    </row>
    <row r="4" spans="1:10" ht="15.75" x14ac:dyDescent="0.2">
      <c r="A4" s="35" t="s">
        <v>85</v>
      </c>
      <c r="B4" s="36" t="s">
        <v>417</v>
      </c>
      <c r="C4" s="51">
        <f>SUM(C3)</f>
        <v>0</v>
      </c>
      <c r="D4" s="51">
        <f>SUM(D3)</f>
        <v>0</v>
      </c>
      <c r="E4" s="51">
        <f>SUM(E3)</f>
        <v>0</v>
      </c>
      <c r="F4" s="11"/>
      <c r="G4" s="51">
        <f>SUM(G3)</f>
        <v>0</v>
      </c>
      <c r="H4" s="51">
        <f>SUM(H3)</f>
        <v>0</v>
      </c>
      <c r="I4" s="11">
        <f t="shared" ref="I4" si="1">H4-C4</f>
        <v>0</v>
      </c>
      <c r="J4" s="440" t="e">
        <f t="shared" si="0"/>
        <v>#DIV/0!</v>
      </c>
    </row>
    <row r="5" spans="1:10" x14ac:dyDescent="0.2">
      <c r="A5" s="7"/>
      <c r="B5" s="7"/>
      <c r="C5" s="43"/>
      <c r="D5" s="66"/>
      <c r="E5" s="66"/>
      <c r="F5" s="7"/>
      <c r="G5" s="7"/>
      <c r="H5" s="16" t="s">
        <v>1</v>
      </c>
      <c r="I5" s="7"/>
      <c r="J5" s="7"/>
    </row>
    <row r="6" spans="1:10" x14ac:dyDescent="0.2">
      <c r="A6" s="7"/>
      <c r="B6" s="7"/>
      <c r="C6" s="95"/>
      <c r="D6" s="7"/>
      <c r="E6" s="7"/>
      <c r="F6" s="7"/>
      <c r="G6" s="7"/>
      <c r="H6" s="95"/>
      <c r="I6" s="7"/>
      <c r="J6" s="7"/>
    </row>
    <row r="7" spans="1:10" ht="39" customHeight="1" x14ac:dyDescent="0.2">
      <c r="A7" s="118"/>
      <c r="B7" s="285"/>
      <c r="C7" s="287" t="str">
        <f>C1</f>
        <v>2022 Budget</v>
      </c>
      <c r="D7" s="287" t="str">
        <f>D1</f>
        <v xml:space="preserve">2022 Unaudited </v>
      </c>
      <c r="E7" s="287">
        <f>E1</f>
        <v>0</v>
      </c>
      <c r="F7" s="61" t="str">
        <f>F1</f>
        <v>Comments, Changes
&amp; Adjustments</v>
      </c>
      <c r="G7" s="287" t="str">
        <f t="shared" ref="G7:H7" si="2">G1</f>
        <v>2023 Default</v>
      </c>
      <c r="H7" s="287" t="str">
        <f t="shared" si="2"/>
        <v>2023 Proposed</v>
      </c>
      <c r="I7" s="293" t="s">
        <v>32</v>
      </c>
      <c r="J7" s="216" t="s">
        <v>33</v>
      </c>
    </row>
    <row r="8" spans="1:10" ht="15.75" x14ac:dyDescent="0.2">
      <c r="A8" s="217" t="s">
        <v>418</v>
      </c>
      <c r="B8" s="36" t="s">
        <v>11</v>
      </c>
      <c r="C8" s="289"/>
      <c r="D8" s="290"/>
      <c r="E8" s="291"/>
      <c r="F8" s="7"/>
      <c r="G8" s="40"/>
      <c r="H8" s="38"/>
      <c r="I8" s="40"/>
      <c r="J8" s="40"/>
    </row>
    <row r="9" spans="1:10" x14ac:dyDescent="0.2">
      <c r="A9" s="158" t="s">
        <v>102</v>
      </c>
      <c r="B9" s="42" t="s">
        <v>419</v>
      </c>
      <c r="C9" s="43">
        <v>1270</v>
      </c>
      <c r="D9" s="66">
        <v>1270</v>
      </c>
      <c r="E9" s="66"/>
      <c r="F9" s="10"/>
      <c r="G9" s="294">
        <v>1270</v>
      </c>
      <c r="H9" s="43">
        <v>1120</v>
      </c>
      <c r="I9" s="11">
        <f>H9-C9</f>
        <v>-150</v>
      </c>
      <c r="J9" s="440">
        <f>I9/C9</f>
        <v>-0.11811023622047244</v>
      </c>
    </row>
    <row r="10" spans="1:10" ht="15.75" x14ac:dyDescent="0.2">
      <c r="A10" s="35" t="s">
        <v>85</v>
      </c>
      <c r="B10" s="36" t="s">
        <v>11</v>
      </c>
      <c r="C10" s="51">
        <f t="shared" ref="C10:H10" si="3">SUM(C9)</f>
        <v>1270</v>
      </c>
      <c r="D10" s="51">
        <f t="shared" si="3"/>
        <v>1270</v>
      </c>
      <c r="E10" s="51">
        <f t="shared" si="3"/>
        <v>0</v>
      </c>
      <c r="F10" s="51">
        <f t="shared" si="3"/>
        <v>0</v>
      </c>
      <c r="G10" s="51">
        <f t="shared" si="3"/>
        <v>1270</v>
      </c>
      <c r="H10" s="51">
        <f t="shared" si="3"/>
        <v>1120</v>
      </c>
      <c r="I10" s="11">
        <f>H10-C10</f>
        <v>-150</v>
      </c>
      <c r="J10" s="440">
        <f>I10/C10</f>
        <v>-0.11811023622047244</v>
      </c>
    </row>
    <row r="11" spans="1:10" x14ac:dyDescent="0.2">
      <c r="C11" s="56"/>
      <c r="D11"/>
      <c r="E11"/>
    </row>
    <row r="12" spans="1:10" x14ac:dyDescent="0.2">
      <c r="C12" s="56"/>
      <c r="D12" s="27"/>
      <c r="E12"/>
    </row>
    <row r="13" spans="1:10" x14ac:dyDescent="0.2">
      <c r="C13" s="56"/>
      <c r="D13"/>
      <c r="E13"/>
    </row>
    <row r="14" spans="1:10" x14ac:dyDescent="0.2">
      <c r="C14" s="56"/>
      <c r="D14"/>
      <c r="E14"/>
    </row>
    <row r="15" spans="1:10" x14ac:dyDescent="0.2">
      <c r="C15" s="56"/>
      <c r="D15"/>
      <c r="E15"/>
    </row>
    <row r="16" spans="1:10" x14ac:dyDescent="0.2">
      <c r="C16" s="56"/>
      <c r="D16"/>
      <c r="E16"/>
    </row>
    <row r="17" spans="3:5" x14ac:dyDescent="0.2">
      <c r="C17" s="56"/>
      <c r="D17"/>
      <c r="E17"/>
    </row>
    <row r="18" spans="3:5" x14ac:dyDescent="0.2">
      <c r="C18" s="56"/>
      <c r="D18"/>
      <c r="E18"/>
    </row>
    <row r="19" spans="3:5" x14ac:dyDescent="0.2">
      <c r="C19" s="56"/>
      <c r="D19"/>
      <c r="E19"/>
    </row>
    <row r="20" spans="3:5" x14ac:dyDescent="0.2">
      <c r="C20" s="56"/>
      <c r="D20"/>
      <c r="E20"/>
    </row>
    <row r="21" spans="3:5" x14ac:dyDescent="0.2">
      <c r="C21" s="56"/>
      <c r="D21"/>
      <c r="E21"/>
    </row>
    <row r="22" spans="3:5" x14ac:dyDescent="0.2">
      <c r="C22" s="56"/>
      <c r="D22"/>
      <c r="E22"/>
    </row>
    <row r="23" spans="3:5" x14ac:dyDescent="0.2">
      <c r="C23" s="56"/>
      <c r="D23"/>
      <c r="E23"/>
    </row>
    <row r="24" spans="3:5" x14ac:dyDescent="0.2">
      <c r="C24" s="56"/>
      <c r="D24"/>
      <c r="E24"/>
    </row>
    <row r="25" spans="3:5" x14ac:dyDescent="0.2">
      <c r="C25" s="56"/>
      <c r="D25"/>
      <c r="E25"/>
    </row>
    <row r="26" spans="3:5" x14ac:dyDescent="0.2">
      <c r="C26" s="56"/>
      <c r="D26"/>
      <c r="E26"/>
    </row>
    <row r="27" spans="3:5" x14ac:dyDescent="0.2">
      <c r="C27" s="56"/>
      <c r="D27"/>
      <c r="E27"/>
    </row>
  </sheetData>
  <pageMargins left="0.75" right="0.75" top="1" bottom="1" header="0.5" footer="0.5"/>
  <pageSetup orientation="landscape" r:id="rId1"/>
  <headerFooter alignWithMargins="0">
    <oddFooter>&amp;L&amp;A&amp;C&amp;D &amp;T&amp;R&amp;P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B0A6-4251-46AD-841D-0140C2B5D8FD}">
  <sheetPr>
    <pageSetUpPr fitToPage="1"/>
  </sheetPr>
  <dimension ref="A1:L29"/>
  <sheetViews>
    <sheetView zoomScaleNormal="100" workbookViewId="0">
      <selection activeCell="D7" sqref="D7"/>
    </sheetView>
  </sheetViews>
  <sheetFormatPr defaultRowHeight="12.75" x14ac:dyDescent="0.2"/>
  <cols>
    <col min="1" max="1" width="14.85546875" bestFit="1" customWidth="1"/>
    <col min="2" max="2" width="45.140625" customWidth="1"/>
    <col min="3" max="3" width="11.7109375" style="131" customWidth="1"/>
    <col min="4" max="4" width="10" style="131" customWidth="1"/>
    <col min="5" max="5" width="10" style="131" hidden="1" customWidth="1"/>
    <col min="6" max="6" width="0.140625" customWidth="1"/>
    <col min="7" max="7" width="11.7109375" bestFit="1" customWidth="1"/>
    <col min="8" max="8" width="13.28515625" style="56" bestFit="1" customWidth="1"/>
    <col min="9" max="9" width="9.42578125" customWidth="1"/>
  </cols>
  <sheetData>
    <row r="1" spans="1:12" ht="54" customHeight="1" x14ac:dyDescent="0.2">
      <c r="A1" s="58"/>
      <c r="B1" s="296" t="s">
        <v>420</v>
      </c>
      <c r="C1" s="287" t="s">
        <v>629</v>
      </c>
      <c r="D1" s="287" t="s">
        <v>633</v>
      </c>
      <c r="E1" s="287">
        <f>'[1]CULTURE-CONS COMM 2020'!E1</f>
        <v>0</v>
      </c>
      <c r="F1" s="61" t="str">
        <f>'[1]CULTURE-CONS COMM 2020'!F1</f>
        <v>Comments, Changes
&amp; Adjustments</v>
      </c>
      <c r="G1" s="287" t="s">
        <v>630</v>
      </c>
      <c r="H1" s="216" t="s">
        <v>631</v>
      </c>
      <c r="I1" s="216" t="s">
        <v>32</v>
      </c>
      <c r="J1" s="216" t="s">
        <v>33</v>
      </c>
    </row>
    <row r="2" spans="1:12" ht="15.75" x14ac:dyDescent="0.2">
      <c r="A2" s="263" t="s">
        <v>421</v>
      </c>
      <c r="B2" s="36" t="s">
        <v>420</v>
      </c>
      <c r="C2" s="298"/>
      <c r="D2" s="298"/>
      <c r="E2" s="299"/>
      <c r="F2" s="300"/>
      <c r="G2" s="40"/>
      <c r="H2" s="38"/>
      <c r="I2" s="40"/>
      <c r="J2" s="40"/>
    </row>
    <row r="3" spans="1:12" x14ac:dyDescent="0.2">
      <c r="A3" s="158" t="s">
        <v>242</v>
      </c>
      <c r="B3" s="42" t="s">
        <v>422</v>
      </c>
      <c r="C3" s="66">
        <v>43355</v>
      </c>
      <c r="D3" s="66">
        <v>43354.41</v>
      </c>
      <c r="E3" s="66"/>
      <c r="F3" s="10"/>
      <c r="G3" s="66">
        <v>42661</v>
      </c>
      <c r="H3" s="43">
        <v>42661</v>
      </c>
      <c r="I3" s="11">
        <f t="shared" ref="I3:I8" si="0">H3-C3</f>
        <v>-694</v>
      </c>
      <c r="J3" s="70">
        <f>I3/C3</f>
        <v>-1.6007380924922154E-2</v>
      </c>
    </row>
    <row r="4" spans="1:12" x14ac:dyDescent="0.2">
      <c r="A4" s="158" t="s">
        <v>423</v>
      </c>
      <c r="B4" s="42" t="s">
        <v>424</v>
      </c>
      <c r="C4" s="66"/>
      <c r="D4" s="66"/>
      <c r="E4" s="66"/>
      <c r="F4" s="9"/>
      <c r="G4" s="68"/>
      <c r="H4" s="301"/>
      <c r="I4" s="11">
        <f t="shared" si="0"/>
        <v>0</v>
      </c>
      <c r="J4" s="70" t="e">
        <f>I4/C4</f>
        <v>#DIV/0!</v>
      </c>
    </row>
    <row r="5" spans="1:12" x14ac:dyDescent="0.2">
      <c r="A5" s="158" t="s">
        <v>425</v>
      </c>
      <c r="B5" s="42" t="s">
        <v>426</v>
      </c>
      <c r="C5" s="66"/>
      <c r="D5" s="66"/>
      <c r="E5" s="66"/>
      <c r="F5" s="9"/>
      <c r="G5" s="72"/>
      <c r="H5" s="158"/>
      <c r="I5" s="11">
        <f t="shared" si="0"/>
        <v>0</v>
      </c>
      <c r="J5" s="70"/>
    </row>
    <row r="6" spans="1:12" x14ac:dyDescent="0.2">
      <c r="A6" s="158" t="s">
        <v>427</v>
      </c>
      <c r="B6" s="42" t="s">
        <v>428</v>
      </c>
      <c r="C6" s="66"/>
      <c r="D6" s="66"/>
      <c r="E6" s="66"/>
      <c r="F6" s="9"/>
      <c r="G6" s="72"/>
      <c r="H6" s="302"/>
      <c r="I6" s="11">
        <f t="shared" si="0"/>
        <v>0</v>
      </c>
      <c r="J6" s="70" t="e">
        <f>I6/C6</f>
        <v>#DIV/0!</v>
      </c>
    </row>
    <row r="7" spans="1:12" x14ac:dyDescent="0.2">
      <c r="A7" s="158" t="s">
        <v>429</v>
      </c>
      <c r="B7" s="42" t="s">
        <v>430</v>
      </c>
      <c r="C7" s="66">
        <v>11155</v>
      </c>
      <c r="D7" s="66">
        <v>11154</v>
      </c>
      <c r="E7" s="66"/>
      <c r="F7" s="10"/>
      <c r="G7" s="66">
        <v>11155</v>
      </c>
      <c r="H7" s="43">
        <v>11155</v>
      </c>
      <c r="I7" s="11">
        <f t="shared" si="0"/>
        <v>0</v>
      </c>
      <c r="J7" s="70">
        <f>I7/C7</f>
        <v>0</v>
      </c>
    </row>
    <row r="8" spans="1:12" ht="15.75" x14ac:dyDescent="0.2">
      <c r="A8" s="263" t="s">
        <v>28</v>
      </c>
      <c r="B8" s="36" t="s">
        <v>420</v>
      </c>
      <c r="C8" s="75">
        <f>SUM(C3:C7)</f>
        <v>54510</v>
      </c>
      <c r="D8" s="75">
        <f>SUM(D3:D7)</f>
        <v>54508.41</v>
      </c>
      <c r="E8" s="75"/>
      <c r="F8" s="76"/>
      <c r="G8" s="75">
        <f>SUM(G3:G7)</f>
        <v>53816</v>
      </c>
      <c r="H8" s="303">
        <f>SUM(H3:H7)</f>
        <v>53816</v>
      </c>
      <c r="I8" s="11">
        <f t="shared" si="0"/>
        <v>-694</v>
      </c>
      <c r="J8" s="70">
        <f>I8/C8</f>
        <v>-1.2731608879104751E-2</v>
      </c>
      <c r="L8" s="30"/>
    </row>
    <row r="9" spans="1:12" ht="15.75" x14ac:dyDescent="0.2">
      <c r="A9" s="304"/>
      <c r="B9" s="36"/>
      <c r="C9" s="75"/>
      <c r="D9" s="75"/>
      <c r="E9" s="75"/>
      <c r="F9" s="76"/>
      <c r="G9" s="76"/>
      <c r="H9" s="51"/>
      <c r="I9" s="7"/>
      <c r="J9" s="7"/>
      <c r="L9" s="30"/>
    </row>
    <row r="10" spans="1:12" ht="15.75" x14ac:dyDescent="0.2">
      <c r="A10" s="304"/>
      <c r="B10" s="36"/>
      <c r="C10" s="75"/>
      <c r="D10" s="75"/>
      <c r="E10" s="75"/>
      <c r="F10" s="76"/>
      <c r="G10" s="76"/>
      <c r="H10" s="51"/>
      <c r="I10" s="7"/>
      <c r="J10" s="7"/>
      <c r="L10" s="30"/>
    </row>
    <row r="11" spans="1:12" ht="15.75" x14ac:dyDescent="0.2">
      <c r="A11" s="304"/>
      <c r="B11" s="36"/>
      <c r="C11" s="75"/>
      <c r="D11" s="75"/>
      <c r="E11" s="75"/>
      <c r="F11" s="76"/>
      <c r="G11" s="76"/>
      <c r="H11" s="51"/>
      <c r="I11" s="7"/>
      <c r="J11" s="7"/>
      <c r="L11" s="30"/>
    </row>
    <row r="12" spans="1:12" ht="15.75" customHeight="1" x14ac:dyDescent="0.2">
      <c r="A12" s="304"/>
      <c r="B12" s="36"/>
      <c r="C12" s="75"/>
      <c r="D12" s="75"/>
      <c r="E12" s="75"/>
      <c r="F12" s="76"/>
      <c r="G12" s="76"/>
      <c r="H12" s="51"/>
      <c r="I12" s="7"/>
      <c r="J12" s="7"/>
      <c r="L12" s="30"/>
    </row>
    <row r="13" spans="1:12" ht="9" hidden="1" customHeight="1" x14ac:dyDescent="0.2">
      <c r="A13" s="304"/>
      <c r="B13" s="36"/>
      <c r="C13" s="75"/>
      <c r="D13" s="75"/>
      <c r="E13" s="75"/>
      <c r="F13" s="76"/>
      <c r="G13" s="76"/>
      <c r="H13" s="51"/>
      <c r="I13" s="7"/>
      <c r="J13" s="7"/>
      <c r="L13" s="30"/>
    </row>
    <row r="14" spans="1:12" hidden="1" x14ac:dyDescent="0.2">
      <c r="A14" s="7"/>
      <c r="B14" s="7"/>
      <c r="C14" s="66"/>
      <c r="D14" s="66"/>
      <c r="E14" s="66"/>
      <c r="F14" s="7"/>
      <c r="G14" s="7"/>
      <c r="H14" s="95"/>
      <c r="I14" s="7"/>
      <c r="J14" s="7"/>
    </row>
    <row r="15" spans="1:12" ht="50.25" customHeight="1" x14ac:dyDescent="0.2">
      <c r="A15" s="7"/>
      <c r="B15" s="305" t="s">
        <v>12</v>
      </c>
      <c r="C15" s="297" t="str">
        <f>C1</f>
        <v>2022 Budget</v>
      </c>
      <c r="D15" s="287" t="str">
        <f t="shared" ref="D15:H15" si="1">D1</f>
        <v xml:space="preserve">2022 Unaudited </v>
      </c>
      <c r="E15" s="287">
        <f t="shared" si="1"/>
        <v>0</v>
      </c>
      <c r="F15" s="287" t="str">
        <f t="shared" si="1"/>
        <v>Comments, Changes
&amp; Adjustments</v>
      </c>
      <c r="G15" s="287" t="str">
        <f t="shared" si="1"/>
        <v>2023 Default</v>
      </c>
      <c r="H15" s="287" t="str">
        <f t="shared" si="1"/>
        <v>2023 Proposed</v>
      </c>
      <c r="I15" s="216" t="s">
        <v>32</v>
      </c>
      <c r="J15" s="216" t="s">
        <v>33</v>
      </c>
    </row>
    <row r="16" spans="1:12" ht="15.75" x14ac:dyDescent="0.25">
      <c r="A16" s="263" t="s">
        <v>432</v>
      </c>
      <c r="B16" s="8" t="s">
        <v>12</v>
      </c>
      <c r="C16" s="65"/>
      <c r="D16" s="40"/>
      <c r="E16" s="300"/>
      <c r="F16" s="300"/>
      <c r="G16" s="40"/>
      <c r="H16" s="38"/>
      <c r="I16" s="40"/>
      <c r="J16" s="40"/>
    </row>
    <row r="17" spans="1:10" x14ac:dyDescent="0.2">
      <c r="A17" s="137" t="s">
        <v>102</v>
      </c>
      <c r="B17" s="10" t="s">
        <v>433</v>
      </c>
      <c r="C17" s="306">
        <v>10000</v>
      </c>
      <c r="D17" s="307">
        <v>0</v>
      </c>
      <c r="E17" s="11"/>
      <c r="F17" s="7"/>
      <c r="G17" s="306">
        <v>10000</v>
      </c>
      <c r="H17" s="48">
        <v>20000</v>
      </c>
      <c r="I17" s="236">
        <f>H17-C17</f>
        <v>10000</v>
      </c>
      <c r="J17" s="7">
        <f>I17/C17</f>
        <v>1</v>
      </c>
    </row>
    <row r="18" spans="1:10" x14ac:dyDescent="0.2">
      <c r="A18" s="16"/>
      <c r="B18" s="10"/>
      <c r="C18" s="307"/>
      <c r="D18" s="7"/>
      <c r="E18" s="7"/>
      <c r="F18" s="7"/>
      <c r="G18" s="7" t="s">
        <v>665</v>
      </c>
      <c r="H18" s="95"/>
      <c r="I18" s="236">
        <f>H18-C18</f>
        <v>0</v>
      </c>
      <c r="J18" s="7"/>
    </row>
    <row r="19" spans="1:10" x14ac:dyDescent="0.2">
      <c r="A19" s="16"/>
      <c r="B19" s="10"/>
      <c r="C19" s="307"/>
      <c r="D19" s="307"/>
      <c r="E19" s="7"/>
      <c r="F19" s="7"/>
      <c r="G19" s="7"/>
      <c r="H19" s="95"/>
      <c r="I19" s="236">
        <f>H19-C19</f>
        <v>0</v>
      </c>
      <c r="J19" s="7"/>
    </row>
    <row r="20" spans="1:10" ht="15.75" x14ac:dyDescent="0.25">
      <c r="A20" s="8" t="s">
        <v>28</v>
      </c>
      <c r="B20" s="8" t="s">
        <v>12</v>
      </c>
      <c r="C20" s="138">
        <f>SUM(C16:C19)</f>
        <v>10000</v>
      </c>
      <c r="D20" s="138">
        <f>SUM(D16:D19)</f>
        <v>0</v>
      </c>
      <c r="E20" s="138">
        <f>SUM(E16:E19)</f>
        <v>0</v>
      </c>
      <c r="F20" s="138">
        <f>SUM(F16:F19)</f>
        <v>0</v>
      </c>
      <c r="G20" s="138">
        <f>SUM(G17:G19)</f>
        <v>10000</v>
      </c>
      <c r="H20" s="138">
        <f>SUM(H16:H19)</f>
        <v>20000</v>
      </c>
      <c r="I20" s="236">
        <f>H20-C20</f>
        <v>10000</v>
      </c>
      <c r="J20" s="7">
        <f>I20/C20</f>
        <v>1</v>
      </c>
    </row>
    <row r="21" spans="1:10" x14ac:dyDescent="0.2">
      <c r="C21"/>
      <c r="D21"/>
      <c r="E21"/>
    </row>
    <row r="22" spans="1:10" x14ac:dyDescent="0.2">
      <c r="C22"/>
      <c r="D22" s="308"/>
      <c r="E22"/>
    </row>
    <row r="23" spans="1:10" x14ac:dyDescent="0.2">
      <c r="C23"/>
      <c r="D23"/>
      <c r="E23"/>
    </row>
    <row r="24" spans="1:10" x14ac:dyDescent="0.2">
      <c r="C24"/>
      <c r="D24"/>
      <c r="E24"/>
    </row>
    <row r="25" spans="1:10" x14ac:dyDescent="0.2">
      <c r="C25"/>
      <c r="D25"/>
      <c r="E25"/>
    </row>
    <row r="26" spans="1:10" x14ac:dyDescent="0.2">
      <c r="C26"/>
      <c r="D26"/>
      <c r="E26"/>
    </row>
    <row r="27" spans="1:10" x14ac:dyDescent="0.2">
      <c r="C27"/>
      <c r="D27"/>
      <c r="E27"/>
    </row>
    <row r="28" spans="1:10" x14ac:dyDescent="0.2">
      <c r="C28"/>
      <c r="D28"/>
      <c r="E28"/>
    </row>
    <row r="29" spans="1:10" x14ac:dyDescent="0.2">
      <c r="C29"/>
      <c r="D29"/>
      <c r="E29"/>
    </row>
  </sheetData>
  <pageMargins left="0.75" right="0.75" top="1" bottom="1" header="0.5" footer="0.5"/>
  <pageSetup scale="98" orientation="landscape" r:id="rId1"/>
  <headerFooter alignWithMargins="0">
    <oddFooter>&amp;L&amp;A&amp;C&amp;D &amp;T&amp;R&amp;P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43E69-0867-474D-8DB7-1F770B280AAB}">
  <sheetPr>
    <pageSetUpPr fitToPage="1"/>
  </sheetPr>
  <dimension ref="A1:N70"/>
  <sheetViews>
    <sheetView topLeftCell="A34" zoomScaleNormal="100" zoomScaleSheetLayoutView="100" workbookViewId="0">
      <selection activeCell="S38" sqref="S38"/>
    </sheetView>
  </sheetViews>
  <sheetFormatPr defaultRowHeight="12.75" x14ac:dyDescent="0.2"/>
  <cols>
    <col min="1" max="1" width="13.85546875" bestFit="1" customWidth="1"/>
    <col min="2" max="2" width="55.140625" customWidth="1"/>
    <col min="3" max="4" width="11.5703125" style="295" customWidth="1"/>
    <col min="5" max="5" width="11.5703125" style="295" hidden="1" customWidth="1"/>
    <col min="6" max="6" width="11.7109375" hidden="1" customWidth="1"/>
    <col min="7" max="7" width="20.42578125" customWidth="1"/>
    <col min="8" max="8" width="11.85546875" bestFit="1" customWidth="1"/>
  </cols>
  <sheetData>
    <row r="1" spans="1:7" ht="63.75" hidden="1" x14ac:dyDescent="0.2">
      <c r="A1" s="309"/>
      <c r="C1" s="287" t="str">
        <f>'[1]COUNTRY CLUB 2020'!C1</f>
        <v>2019 Budget</v>
      </c>
      <c r="D1" s="287" t="str">
        <f>'[1]COUNTRY CLUB 2020'!D1</f>
        <v>2019 Unaudited 12/30/19</v>
      </c>
      <c r="E1" s="287">
        <f>'[1]COUNTRY CLUB 2020'!E1</f>
        <v>0</v>
      </c>
      <c r="F1" s="34" t="s">
        <v>434</v>
      </c>
      <c r="G1" s="287" t="s">
        <v>435</v>
      </c>
    </row>
    <row r="2" spans="1:7" ht="16.5" hidden="1" thickBot="1" x14ac:dyDescent="0.25">
      <c r="A2" s="310" t="s">
        <v>436</v>
      </c>
      <c r="B2" s="311" t="s">
        <v>437</v>
      </c>
      <c r="C2" s="312"/>
      <c r="D2" s="313"/>
      <c r="E2" s="313"/>
      <c r="G2" s="313"/>
    </row>
    <row r="3" spans="1:7" hidden="1" x14ac:dyDescent="0.2">
      <c r="A3" s="314" t="s">
        <v>438</v>
      </c>
      <c r="B3" s="315"/>
      <c r="C3" s="316"/>
      <c r="D3" s="316"/>
      <c r="E3" s="316"/>
      <c r="G3" s="316"/>
    </row>
    <row r="4" spans="1:7" hidden="1" x14ac:dyDescent="0.2">
      <c r="A4" s="317" t="s">
        <v>439</v>
      </c>
      <c r="B4" s="318" t="s">
        <v>440</v>
      </c>
      <c r="C4" s="319"/>
      <c r="D4" s="320"/>
      <c r="E4" s="320"/>
      <c r="G4" s="320"/>
    </row>
    <row r="5" spans="1:7" hidden="1" x14ac:dyDescent="0.2">
      <c r="A5" s="321" t="s">
        <v>441</v>
      </c>
      <c r="B5" s="53" t="s">
        <v>442</v>
      </c>
      <c r="C5" s="322">
        <v>15000</v>
      </c>
      <c r="D5" s="323">
        <v>17216</v>
      </c>
      <c r="E5" s="320"/>
      <c r="G5" s="323">
        <v>15000</v>
      </c>
    </row>
    <row r="6" spans="1:7" hidden="1" x14ac:dyDescent="0.2">
      <c r="A6" s="317" t="s">
        <v>443</v>
      </c>
      <c r="B6" s="318" t="s">
        <v>444</v>
      </c>
      <c r="C6" s="319"/>
      <c r="D6" s="320"/>
      <c r="E6" s="320"/>
      <c r="G6" s="324"/>
    </row>
    <row r="7" spans="1:7" hidden="1" x14ac:dyDescent="0.2">
      <c r="A7" s="317" t="s">
        <v>445</v>
      </c>
      <c r="B7" s="318" t="s">
        <v>446</v>
      </c>
      <c r="C7" s="322">
        <v>1500</v>
      </c>
      <c r="D7" s="323">
        <v>3659</v>
      </c>
      <c r="E7" s="320"/>
      <c r="G7" s="323">
        <v>3600</v>
      </c>
    </row>
    <row r="8" spans="1:7" hidden="1" x14ac:dyDescent="0.2">
      <c r="A8" s="321" t="s">
        <v>447</v>
      </c>
      <c r="B8" s="53" t="s">
        <v>448</v>
      </c>
      <c r="C8" s="322">
        <v>1000</v>
      </c>
      <c r="D8" s="323"/>
      <c r="E8" s="320"/>
      <c r="G8" s="323"/>
    </row>
    <row r="9" spans="1:7" hidden="1" x14ac:dyDescent="0.2">
      <c r="A9" s="317" t="s">
        <v>449</v>
      </c>
      <c r="B9" s="318" t="s">
        <v>450</v>
      </c>
      <c r="C9" s="322">
        <v>5000</v>
      </c>
      <c r="D9" s="323">
        <v>3264</v>
      </c>
      <c r="E9" s="320"/>
      <c r="G9" s="323">
        <v>3000</v>
      </c>
    </row>
    <row r="10" spans="1:7" hidden="1" x14ac:dyDescent="0.2">
      <c r="A10" s="325" t="s">
        <v>451</v>
      </c>
      <c r="B10" s="53" t="s">
        <v>452</v>
      </c>
      <c r="C10" s="322">
        <v>8000</v>
      </c>
      <c r="D10" s="323">
        <v>17818</v>
      </c>
      <c r="E10" s="320"/>
      <c r="G10" s="323">
        <v>17000</v>
      </c>
    </row>
    <row r="11" spans="1:7" hidden="1" x14ac:dyDescent="0.2">
      <c r="A11" s="317" t="s">
        <v>453</v>
      </c>
      <c r="B11" s="318" t="s">
        <v>454</v>
      </c>
      <c r="C11" s="322">
        <v>600</v>
      </c>
      <c r="D11" s="323">
        <v>1680</v>
      </c>
      <c r="E11" s="320"/>
      <c r="G11" s="323">
        <v>1600</v>
      </c>
    </row>
    <row r="12" spans="1:7" hidden="1" x14ac:dyDescent="0.2">
      <c r="A12" s="321" t="s">
        <v>455</v>
      </c>
      <c r="B12" s="53" t="s">
        <v>456</v>
      </c>
      <c r="C12" s="326">
        <v>25</v>
      </c>
      <c r="D12" s="323">
        <v>84</v>
      </c>
      <c r="E12" s="320"/>
      <c r="G12" s="320">
        <v>70</v>
      </c>
    </row>
    <row r="13" spans="1:7" ht="15.75" hidden="1" thickBot="1" x14ac:dyDescent="0.25">
      <c r="A13" s="327"/>
      <c r="B13" s="328" t="s">
        <v>457</v>
      </c>
      <c r="C13" s="329">
        <f>SUM(C4:C12)</f>
        <v>31125</v>
      </c>
      <c r="D13" s="329">
        <f>SUM(D4:D12)</f>
        <v>43721</v>
      </c>
      <c r="E13" s="330"/>
      <c r="G13" s="329">
        <f>SUM(G4:G12)</f>
        <v>40270</v>
      </c>
    </row>
    <row r="14" spans="1:7" hidden="1" x14ac:dyDescent="0.2">
      <c r="A14" s="327"/>
      <c r="B14" s="331" t="s">
        <v>458</v>
      </c>
      <c r="C14" s="332"/>
      <c r="D14" s="332"/>
      <c r="E14" s="332"/>
      <c r="G14" s="332"/>
    </row>
    <row r="15" spans="1:7" ht="16.5" hidden="1" thickBot="1" x14ac:dyDescent="0.25">
      <c r="A15" s="328"/>
      <c r="B15" s="333" t="s">
        <v>459</v>
      </c>
      <c r="C15" s="334"/>
      <c r="D15" s="334"/>
      <c r="E15" s="334"/>
      <c r="G15" s="334"/>
    </row>
    <row r="16" spans="1:7" hidden="1" x14ac:dyDescent="0.2">
      <c r="A16" s="327"/>
      <c r="B16" s="257"/>
      <c r="C16" s="56"/>
      <c r="D16" s="56"/>
      <c r="E16" s="56"/>
    </row>
    <row r="17" spans="1:8" hidden="1" x14ac:dyDescent="0.2">
      <c r="A17" s="327"/>
      <c r="B17" s="257"/>
      <c r="C17" s="56"/>
      <c r="D17" s="56"/>
      <c r="E17" s="56"/>
    </row>
    <row r="18" spans="1:8" ht="39" hidden="1" thickBot="1" x14ac:dyDescent="0.25">
      <c r="A18" s="327"/>
      <c r="B18" s="315"/>
      <c r="C18" s="335" t="str">
        <f>C1</f>
        <v>2019 Budget</v>
      </c>
      <c r="D18" s="335" t="str">
        <f>D1</f>
        <v>2019 Unaudited 12/30/19</v>
      </c>
      <c r="E18" s="335">
        <f>E1</f>
        <v>0</v>
      </c>
      <c r="F18" s="336" t="str">
        <f>F1</f>
        <v>Adjustments,
Changes
&amp; Comments</v>
      </c>
      <c r="G18" s="337" t="s">
        <v>435</v>
      </c>
    </row>
    <row r="19" spans="1:8" ht="15.75" hidden="1" x14ac:dyDescent="0.2">
      <c r="A19" s="338" t="str">
        <f>A2</f>
        <v>10</v>
      </c>
      <c r="B19" s="339" t="str">
        <f>B2</f>
        <v>Parks &amp; Rec. Special Revenue Fund</v>
      </c>
      <c r="C19" s="313"/>
      <c r="D19" s="313"/>
      <c r="E19" s="313"/>
      <c r="F19" s="340" t="s">
        <v>460</v>
      </c>
      <c r="G19" s="341"/>
    </row>
    <row r="20" spans="1:8" hidden="1" x14ac:dyDescent="0.2">
      <c r="A20" s="158"/>
      <c r="B20" s="42" t="s">
        <v>461</v>
      </c>
      <c r="C20" s="322"/>
      <c r="D20" s="322"/>
      <c r="E20" s="322"/>
      <c r="F20" s="342"/>
      <c r="G20" s="322">
        <v>6720</v>
      </c>
    </row>
    <row r="21" spans="1:8" hidden="1" x14ac:dyDescent="0.2">
      <c r="A21" s="158"/>
      <c r="B21" s="42" t="s">
        <v>462</v>
      </c>
      <c r="C21" s="322"/>
      <c r="D21" s="322"/>
      <c r="E21" s="322"/>
      <c r="F21" s="342"/>
      <c r="G21" s="322">
        <v>515</v>
      </c>
    </row>
    <row r="22" spans="1:8" hidden="1" x14ac:dyDescent="0.2">
      <c r="A22" s="158" t="s">
        <v>51</v>
      </c>
      <c r="B22" s="42" t="s">
        <v>463</v>
      </c>
      <c r="C22" s="322">
        <v>1200</v>
      </c>
      <c r="D22" s="322">
        <v>869</v>
      </c>
      <c r="E22" s="322">
        <v>1200</v>
      </c>
      <c r="F22" s="342"/>
      <c r="G22" s="322">
        <v>1000</v>
      </c>
    </row>
    <row r="23" spans="1:8" hidden="1" x14ac:dyDescent="0.2">
      <c r="A23" s="158" t="s">
        <v>184</v>
      </c>
      <c r="B23" s="42" t="s">
        <v>464</v>
      </c>
      <c r="C23" s="322">
        <v>1000</v>
      </c>
      <c r="D23" s="322">
        <v>636</v>
      </c>
      <c r="E23" s="322">
        <v>1000</v>
      </c>
      <c r="F23" s="343"/>
      <c r="G23" s="9">
        <v>1000</v>
      </c>
    </row>
    <row r="24" spans="1:8" hidden="1" x14ac:dyDescent="0.2">
      <c r="A24" s="344" t="s">
        <v>107</v>
      </c>
      <c r="B24" s="345" t="s">
        <v>465</v>
      </c>
      <c r="C24" s="346">
        <v>600</v>
      </c>
      <c r="D24" s="347">
        <v>766</v>
      </c>
      <c r="E24" s="348">
        <v>600</v>
      </c>
      <c r="F24" s="349"/>
      <c r="G24" s="46">
        <v>800</v>
      </c>
      <c r="H24" s="18"/>
    </row>
    <row r="25" spans="1:8" hidden="1" x14ac:dyDescent="0.2">
      <c r="A25" s="158" t="s">
        <v>81</v>
      </c>
      <c r="B25" s="350" t="s">
        <v>466</v>
      </c>
      <c r="C25" s="351">
        <v>600</v>
      </c>
      <c r="D25" s="43">
        <v>358</v>
      </c>
      <c r="E25" s="352">
        <v>600</v>
      </c>
      <c r="F25" s="353"/>
      <c r="G25" s="43">
        <v>500</v>
      </c>
    </row>
    <row r="26" spans="1:8" hidden="1" x14ac:dyDescent="0.2">
      <c r="A26" s="158" t="s">
        <v>467</v>
      </c>
      <c r="B26" s="350" t="s">
        <v>468</v>
      </c>
      <c r="C26" s="354">
        <v>2000</v>
      </c>
      <c r="D26" s="355">
        <v>1765</v>
      </c>
      <c r="E26" s="356">
        <v>2000</v>
      </c>
      <c r="F26" s="6"/>
      <c r="G26" s="355">
        <v>1800</v>
      </c>
    </row>
    <row r="27" spans="1:8" hidden="1" x14ac:dyDescent="0.2">
      <c r="A27" s="158" t="s">
        <v>469</v>
      </c>
      <c r="B27" s="350" t="s">
        <v>450</v>
      </c>
      <c r="C27" s="351">
        <v>10000</v>
      </c>
      <c r="D27" s="43">
        <v>11668</v>
      </c>
      <c r="E27" s="352">
        <v>10000</v>
      </c>
      <c r="F27" s="6"/>
      <c r="G27" s="43">
        <v>11000</v>
      </c>
    </row>
    <row r="28" spans="1:8" hidden="1" x14ac:dyDescent="0.2">
      <c r="A28" s="158" t="s">
        <v>350</v>
      </c>
      <c r="B28" s="357" t="s">
        <v>470</v>
      </c>
      <c r="C28" s="351">
        <v>5500</v>
      </c>
      <c r="D28" s="43">
        <v>3893</v>
      </c>
      <c r="E28" s="352">
        <v>5500</v>
      </c>
      <c r="F28" s="6"/>
      <c r="G28" s="43">
        <v>5935</v>
      </c>
    </row>
    <row r="29" spans="1:8" ht="15.75" hidden="1" customHeight="1" x14ac:dyDescent="0.2">
      <c r="A29" s="158" t="s">
        <v>471</v>
      </c>
      <c r="B29" s="42" t="s">
        <v>472</v>
      </c>
      <c r="C29" s="322">
        <v>500</v>
      </c>
      <c r="D29" s="322">
        <v>317</v>
      </c>
      <c r="E29" s="322">
        <v>500</v>
      </c>
      <c r="G29" s="43">
        <v>500</v>
      </c>
    </row>
    <row r="30" spans="1:8" s="131" customFormat="1" hidden="1" x14ac:dyDescent="0.2">
      <c r="A30" s="158" t="s">
        <v>473</v>
      </c>
      <c r="B30" s="42" t="s">
        <v>474</v>
      </c>
      <c r="C30" s="43">
        <v>5000</v>
      </c>
      <c r="D30" s="43">
        <v>5337</v>
      </c>
      <c r="E30" s="43">
        <v>5000</v>
      </c>
      <c r="F30" s="349"/>
      <c r="G30" s="43">
        <v>5500</v>
      </c>
      <c r="H30"/>
    </row>
    <row r="31" spans="1:8" s="131" customFormat="1" hidden="1" x14ac:dyDescent="0.2">
      <c r="A31" s="158" t="s">
        <v>475</v>
      </c>
      <c r="B31" s="42" t="s">
        <v>476</v>
      </c>
      <c r="C31" s="43">
        <v>5000</v>
      </c>
      <c r="D31" s="43">
        <v>2861</v>
      </c>
      <c r="E31" s="43">
        <v>5000</v>
      </c>
      <c r="F31" s="349"/>
      <c r="G31" s="43">
        <v>5000</v>
      </c>
      <c r="H31"/>
    </row>
    <row r="32" spans="1:8" s="131" customFormat="1" hidden="1" x14ac:dyDescent="0.2">
      <c r="A32" s="158" t="s">
        <v>477</v>
      </c>
      <c r="B32" s="42" t="s">
        <v>446</v>
      </c>
      <c r="C32" s="358"/>
      <c r="D32" s="358" t="s">
        <v>14</v>
      </c>
      <c r="E32" s="358"/>
      <c r="F32" s="349"/>
      <c r="G32" s="9"/>
      <c r="H32"/>
    </row>
    <row r="33" spans="1:9" ht="15.75" hidden="1" x14ac:dyDescent="0.2">
      <c r="A33" s="359" t="s">
        <v>85</v>
      </c>
      <c r="B33" s="360" t="str">
        <f>B19</f>
        <v>Parks &amp; Rec. Special Revenue Fund</v>
      </c>
      <c r="C33" s="361">
        <f>SUM(C20:C32)</f>
        <v>31400</v>
      </c>
      <c r="D33" s="361">
        <f>SUM(D20:D32)</f>
        <v>28470</v>
      </c>
      <c r="E33" s="361">
        <f>SUM(E20:E32)</f>
        <v>31400</v>
      </c>
      <c r="F33" s="362">
        <f>SUM(F20:F32)</f>
        <v>0</v>
      </c>
      <c r="G33" s="361">
        <f>SUM(G20:G32)</f>
        <v>40270</v>
      </c>
    </row>
    <row r="34" spans="1:9" ht="63.75" x14ac:dyDescent="0.2">
      <c r="A34" s="363"/>
      <c r="B34" s="364" t="s">
        <v>478</v>
      </c>
      <c r="C34" s="365" t="s">
        <v>634</v>
      </c>
      <c r="D34" s="365" t="s">
        <v>633</v>
      </c>
      <c r="E34" s="365" t="s">
        <v>431</v>
      </c>
      <c r="F34" s="86" t="s">
        <v>434</v>
      </c>
      <c r="G34" s="365" t="s">
        <v>635</v>
      </c>
      <c r="H34" s="365" t="s">
        <v>479</v>
      </c>
      <c r="I34" s="365" t="s">
        <v>33</v>
      </c>
    </row>
    <row r="35" spans="1:9" ht="15.75" x14ac:dyDescent="0.2">
      <c r="A35" s="225" t="s">
        <v>436</v>
      </c>
      <c r="B35" s="366" t="s">
        <v>480</v>
      </c>
      <c r="C35" s="367"/>
      <c r="D35" s="367"/>
      <c r="E35" s="367"/>
      <c r="F35" s="7"/>
      <c r="G35" s="367"/>
      <c r="H35" s="40"/>
      <c r="I35" s="40"/>
    </row>
    <row r="36" spans="1:9" x14ac:dyDescent="0.2">
      <c r="A36" s="42" t="s">
        <v>481</v>
      </c>
      <c r="B36" s="157"/>
      <c r="C36" s="368"/>
      <c r="D36" s="368"/>
      <c r="E36" s="368"/>
      <c r="F36" s="7"/>
      <c r="G36" s="368"/>
      <c r="H36" s="40"/>
      <c r="I36" s="40"/>
    </row>
    <row r="37" spans="1:9" x14ac:dyDescent="0.2">
      <c r="A37" s="158" t="s">
        <v>610</v>
      </c>
      <c r="B37" s="10" t="s">
        <v>482</v>
      </c>
      <c r="C37" s="322">
        <v>165</v>
      </c>
      <c r="D37" s="322">
        <v>252</v>
      </c>
      <c r="E37" s="319"/>
      <c r="F37" s="7"/>
      <c r="G37" s="461">
        <v>165</v>
      </c>
      <c r="H37" s="11">
        <f>G37-C37</f>
        <v>0</v>
      </c>
      <c r="I37" s="70">
        <f>H37/C37</f>
        <v>0</v>
      </c>
    </row>
    <row r="38" spans="1:9" x14ac:dyDescent="0.2">
      <c r="A38" s="158" t="s">
        <v>441</v>
      </c>
      <c r="B38" s="42" t="s">
        <v>442</v>
      </c>
      <c r="C38" s="322">
        <v>15000</v>
      </c>
      <c r="D38" s="322">
        <v>22972</v>
      </c>
      <c r="E38" s="319"/>
      <c r="F38" s="7"/>
      <c r="G38" s="461">
        <v>18500</v>
      </c>
      <c r="H38" s="11">
        <f t="shared" ref="H38:H45" si="0">G38-C38</f>
        <v>3500</v>
      </c>
      <c r="I38" s="70">
        <f t="shared" ref="I38:I45" si="1">H38/C38</f>
        <v>0.23333333333333334</v>
      </c>
    </row>
    <row r="39" spans="1:9" x14ac:dyDescent="0.2">
      <c r="A39" s="158" t="s">
        <v>445</v>
      </c>
      <c r="B39" s="42" t="s">
        <v>446</v>
      </c>
      <c r="C39" s="322">
        <v>2000</v>
      </c>
      <c r="D39" s="322">
        <v>600</v>
      </c>
      <c r="E39" s="319"/>
      <c r="F39" s="7"/>
      <c r="G39" s="461">
        <v>700</v>
      </c>
      <c r="H39" s="11">
        <f t="shared" si="0"/>
        <v>-1300</v>
      </c>
      <c r="I39" s="70">
        <f t="shared" si="1"/>
        <v>-0.65</v>
      </c>
    </row>
    <row r="40" spans="1:9" x14ac:dyDescent="0.2">
      <c r="A40" s="158" t="s">
        <v>670</v>
      </c>
      <c r="B40" s="42" t="s">
        <v>622</v>
      </c>
      <c r="C40" s="322">
        <v>0</v>
      </c>
      <c r="D40" s="322">
        <v>1100</v>
      </c>
      <c r="E40" s="319"/>
      <c r="F40" s="7"/>
      <c r="G40" s="461">
        <v>0</v>
      </c>
      <c r="H40" s="11"/>
      <c r="I40" s="70"/>
    </row>
    <row r="41" spans="1:9" x14ac:dyDescent="0.2">
      <c r="A41" s="158" t="s">
        <v>449</v>
      </c>
      <c r="B41" s="42" t="s">
        <v>450</v>
      </c>
      <c r="C41" s="322">
        <v>1700</v>
      </c>
      <c r="D41" s="322">
        <v>6690</v>
      </c>
      <c r="E41" s="319"/>
      <c r="F41" s="7"/>
      <c r="G41" s="461">
        <v>7500</v>
      </c>
      <c r="H41" s="11">
        <f t="shared" si="0"/>
        <v>5800</v>
      </c>
      <c r="I41" s="70">
        <f t="shared" si="1"/>
        <v>3.4117647058823528</v>
      </c>
    </row>
    <row r="42" spans="1:9" x14ac:dyDescent="0.2">
      <c r="A42" s="158" t="s">
        <v>451</v>
      </c>
      <c r="B42" s="42" t="s">
        <v>452</v>
      </c>
      <c r="C42" s="322">
        <v>15000</v>
      </c>
      <c r="D42" s="322">
        <v>33932</v>
      </c>
      <c r="E42" s="319"/>
      <c r="F42" s="7"/>
      <c r="G42" s="461">
        <v>28000</v>
      </c>
      <c r="H42" s="11">
        <f t="shared" si="0"/>
        <v>13000</v>
      </c>
      <c r="I42" s="70">
        <f t="shared" si="1"/>
        <v>0.8666666666666667</v>
      </c>
    </row>
    <row r="43" spans="1:9" x14ac:dyDescent="0.2">
      <c r="A43" s="158" t="s">
        <v>453</v>
      </c>
      <c r="B43" s="42" t="s">
        <v>454</v>
      </c>
      <c r="C43" s="322">
        <v>1100</v>
      </c>
      <c r="D43" s="322">
        <v>6950</v>
      </c>
      <c r="E43" s="319"/>
      <c r="F43" s="7"/>
      <c r="G43" s="461">
        <v>5000</v>
      </c>
      <c r="H43" s="11">
        <f t="shared" si="0"/>
        <v>3900</v>
      </c>
      <c r="I43" s="70">
        <f t="shared" si="1"/>
        <v>3.5454545454545454</v>
      </c>
    </row>
    <row r="44" spans="1:9" x14ac:dyDescent="0.2">
      <c r="A44" s="158" t="s">
        <v>455</v>
      </c>
      <c r="B44" s="42" t="s">
        <v>456</v>
      </c>
      <c r="C44" s="322">
        <v>40</v>
      </c>
      <c r="D44" s="322">
        <v>40.299999999999997</v>
      </c>
      <c r="E44" s="319"/>
      <c r="F44" s="7"/>
      <c r="G44" s="461">
        <v>40</v>
      </c>
      <c r="H44" s="11">
        <f t="shared" si="0"/>
        <v>0</v>
      </c>
      <c r="I44" s="70">
        <f t="shared" si="1"/>
        <v>0</v>
      </c>
    </row>
    <row r="45" spans="1:9" ht="15.75" x14ac:dyDescent="0.2">
      <c r="A45" s="36" t="s">
        <v>85</v>
      </c>
      <c r="B45" s="41" t="s">
        <v>457</v>
      </c>
      <c r="C45" s="369">
        <f>SUM(C37:C44)</f>
        <v>35005</v>
      </c>
      <c r="D45" s="369">
        <f>SUM(D37:D44)</f>
        <v>72536.3</v>
      </c>
      <c r="E45" s="370"/>
      <c r="F45" s="7"/>
      <c r="G45" s="461">
        <f>SUM(G37:G44)</f>
        <v>59905</v>
      </c>
      <c r="H45" s="371">
        <f t="shared" si="0"/>
        <v>24900</v>
      </c>
      <c r="I45" s="70">
        <f t="shared" si="1"/>
        <v>0.71132695329238682</v>
      </c>
    </row>
    <row r="46" spans="1:9" x14ac:dyDescent="0.2">
      <c r="A46" s="327"/>
      <c r="B46" s="372"/>
      <c r="C46" s="373"/>
      <c r="D46" s="373"/>
      <c r="E46" s="373"/>
      <c r="G46" s="373"/>
    </row>
    <row r="47" spans="1:9" x14ac:dyDescent="0.2">
      <c r="A47" s="327"/>
      <c r="B47" s="257"/>
      <c r="C47" s="56"/>
      <c r="D47" s="56"/>
      <c r="E47" s="56"/>
    </row>
    <row r="48" spans="1:9" x14ac:dyDescent="0.2">
      <c r="A48" s="327"/>
      <c r="B48" s="257"/>
      <c r="C48" s="56"/>
      <c r="D48" s="56"/>
      <c r="E48" s="56"/>
    </row>
    <row r="49" spans="1:14" ht="33.75" x14ac:dyDescent="0.2">
      <c r="A49" s="374"/>
      <c r="B49" s="375" t="s">
        <v>483</v>
      </c>
      <c r="C49" s="365" t="s">
        <v>634</v>
      </c>
      <c r="D49" s="365" t="s">
        <v>633</v>
      </c>
      <c r="E49" s="376" t="s">
        <v>431</v>
      </c>
      <c r="F49" s="61" t="s">
        <v>434</v>
      </c>
      <c r="G49" s="377" t="s">
        <v>631</v>
      </c>
      <c r="H49" s="378" t="s">
        <v>479</v>
      </c>
      <c r="I49" s="378" t="s">
        <v>33</v>
      </c>
    </row>
    <row r="50" spans="1:14" ht="15.75" x14ac:dyDescent="0.2">
      <c r="A50" s="379" t="s">
        <v>436</v>
      </c>
      <c r="B50" s="380" t="s">
        <v>480</v>
      </c>
      <c r="C50" s="367"/>
      <c r="D50" s="367"/>
      <c r="E50" s="367"/>
      <c r="F50" s="92" t="s">
        <v>460</v>
      </c>
      <c r="G50" s="40"/>
      <c r="H50" s="40"/>
      <c r="I50" s="40"/>
    </row>
    <row r="51" spans="1:14" x14ac:dyDescent="0.2">
      <c r="A51" s="158" t="s">
        <v>38</v>
      </c>
      <c r="B51" s="42" t="s">
        <v>484</v>
      </c>
      <c r="C51" s="322">
        <v>7000</v>
      </c>
      <c r="D51" s="322">
        <v>198.75</v>
      </c>
      <c r="E51" s="322"/>
      <c r="F51" s="92"/>
      <c r="G51" s="461">
        <v>14000</v>
      </c>
      <c r="H51" s="11">
        <f t="shared" ref="H51:H65" si="2">G51-C51</f>
        <v>7000</v>
      </c>
      <c r="I51" s="45">
        <f>H51/C51</f>
        <v>1</v>
      </c>
    </row>
    <row r="52" spans="1:14" x14ac:dyDescent="0.2">
      <c r="A52" s="158" t="s">
        <v>45</v>
      </c>
      <c r="B52" s="42" t="s">
        <v>485</v>
      </c>
      <c r="C52" s="322">
        <v>536</v>
      </c>
      <c r="D52" s="322">
        <v>15.2</v>
      </c>
      <c r="E52" s="322"/>
      <c r="F52" s="92"/>
      <c r="G52" s="461">
        <v>1071</v>
      </c>
      <c r="H52" s="11">
        <f t="shared" si="2"/>
        <v>535</v>
      </c>
      <c r="I52" s="45">
        <f t="shared" ref="I52:I66" si="3">H52/C52</f>
        <v>0.99813432835820892</v>
      </c>
    </row>
    <row r="53" spans="1:14" x14ac:dyDescent="0.2">
      <c r="A53" s="158" t="s">
        <v>51</v>
      </c>
      <c r="B53" s="42" t="s">
        <v>463</v>
      </c>
      <c r="C53" s="322">
        <v>600</v>
      </c>
      <c r="D53" s="322">
        <v>496</v>
      </c>
      <c r="E53" s="322"/>
      <c r="F53" s="92"/>
      <c r="G53" s="461">
        <v>600</v>
      </c>
      <c r="H53" s="11">
        <f t="shared" si="2"/>
        <v>0</v>
      </c>
      <c r="I53" s="45">
        <f t="shared" si="3"/>
        <v>0</v>
      </c>
    </row>
    <row r="54" spans="1:14" x14ac:dyDescent="0.2">
      <c r="A54" s="158" t="s">
        <v>184</v>
      </c>
      <c r="B54" s="42" t="s">
        <v>464</v>
      </c>
      <c r="C54" s="9">
        <v>600</v>
      </c>
      <c r="D54" s="322">
        <v>400</v>
      </c>
      <c r="E54" s="322"/>
      <c r="F54" s="169"/>
      <c r="G54" s="462">
        <v>600</v>
      </c>
      <c r="H54" s="11">
        <f t="shared" si="2"/>
        <v>0</v>
      </c>
      <c r="I54" s="45">
        <f t="shared" si="3"/>
        <v>0</v>
      </c>
    </row>
    <row r="55" spans="1:14" x14ac:dyDescent="0.2">
      <c r="A55" s="158" t="s">
        <v>107</v>
      </c>
      <c r="B55" s="350" t="s">
        <v>465</v>
      </c>
      <c r="C55" s="322">
        <v>500</v>
      </c>
      <c r="D55" s="322">
        <v>637.44000000000005</v>
      </c>
      <c r="E55" s="382"/>
      <c r="F55" s="28"/>
      <c r="G55" s="461">
        <v>900</v>
      </c>
      <c r="H55" s="11">
        <f t="shared" si="2"/>
        <v>400</v>
      </c>
      <c r="I55" s="45">
        <f t="shared" si="3"/>
        <v>0.8</v>
      </c>
      <c r="N55">
        <f>G51*0.0765</f>
        <v>1071</v>
      </c>
    </row>
    <row r="56" spans="1:14" x14ac:dyDescent="0.2">
      <c r="A56" s="158" t="s">
        <v>81</v>
      </c>
      <c r="B56" s="350" t="s">
        <v>466</v>
      </c>
      <c r="C56" s="43">
        <v>500</v>
      </c>
      <c r="D56" s="43">
        <v>250</v>
      </c>
      <c r="E56" s="43"/>
      <c r="F56" s="240"/>
      <c r="G56" s="459">
        <v>3000</v>
      </c>
      <c r="H56" s="11">
        <f t="shared" si="2"/>
        <v>2500</v>
      </c>
      <c r="I56" s="45">
        <f t="shared" si="3"/>
        <v>5</v>
      </c>
    </row>
    <row r="57" spans="1:14" x14ac:dyDescent="0.2">
      <c r="A57" s="158" t="s">
        <v>467</v>
      </c>
      <c r="B57" s="350" t="s">
        <v>468</v>
      </c>
      <c r="C57" s="355">
        <v>800</v>
      </c>
      <c r="D57" s="355"/>
      <c r="E57" s="355"/>
      <c r="F57" s="9"/>
      <c r="G57" s="355"/>
      <c r="H57" s="11">
        <f t="shared" si="2"/>
        <v>-800</v>
      </c>
      <c r="I57" s="45">
        <f t="shared" si="3"/>
        <v>-1</v>
      </c>
    </row>
    <row r="58" spans="1:14" x14ac:dyDescent="0.2">
      <c r="A58" s="158" t="s">
        <v>469</v>
      </c>
      <c r="B58" s="350" t="s">
        <v>450</v>
      </c>
      <c r="C58" s="43">
        <v>6000</v>
      </c>
      <c r="D58" s="43">
        <v>9808.32</v>
      </c>
      <c r="E58" s="43"/>
      <c r="F58" s="9"/>
      <c r="G58" s="459">
        <v>11000</v>
      </c>
      <c r="H58" s="11">
        <f t="shared" si="2"/>
        <v>5000</v>
      </c>
      <c r="I58" s="45">
        <f t="shared" si="3"/>
        <v>0.83333333333333337</v>
      </c>
    </row>
    <row r="59" spans="1:14" x14ac:dyDescent="0.2">
      <c r="A59" s="158" t="s">
        <v>652</v>
      </c>
      <c r="B59" s="350" t="s">
        <v>622</v>
      </c>
      <c r="C59" s="43"/>
      <c r="D59" s="43">
        <v>980</v>
      </c>
      <c r="E59" s="43"/>
      <c r="F59" s="9"/>
      <c r="G59" s="459">
        <v>1000</v>
      </c>
      <c r="H59" s="11"/>
      <c r="I59" s="45"/>
    </row>
    <row r="60" spans="1:14" x14ac:dyDescent="0.2">
      <c r="A60" s="158" t="s">
        <v>350</v>
      </c>
      <c r="B60" s="357" t="s">
        <v>470</v>
      </c>
      <c r="C60" s="43">
        <v>6000</v>
      </c>
      <c r="D60" s="43">
        <v>4920</v>
      </c>
      <c r="E60" s="43"/>
      <c r="F60" s="9"/>
      <c r="G60" s="459">
        <v>6000</v>
      </c>
      <c r="H60" s="11">
        <f t="shared" si="2"/>
        <v>0</v>
      </c>
      <c r="I60" s="45">
        <f t="shared" si="3"/>
        <v>0</v>
      </c>
    </row>
    <row r="61" spans="1:14" x14ac:dyDescent="0.2">
      <c r="A61" s="158" t="s">
        <v>471</v>
      </c>
      <c r="B61" s="42" t="s">
        <v>472</v>
      </c>
      <c r="C61" s="43">
        <v>60</v>
      </c>
      <c r="D61" s="322">
        <v>58</v>
      </c>
      <c r="E61" s="322"/>
      <c r="F61" s="7"/>
      <c r="G61" s="459">
        <v>60</v>
      </c>
      <c r="H61" s="11">
        <f t="shared" si="2"/>
        <v>0</v>
      </c>
      <c r="I61" s="45">
        <f t="shared" si="3"/>
        <v>0</v>
      </c>
    </row>
    <row r="62" spans="1:14" x14ac:dyDescent="0.2">
      <c r="A62" s="158" t="s">
        <v>473</v>
      </c>
      <c r="B62" s="42" t="s">
        <v>474</v>
      </c>
      <c r="C62" s="43">
        <v>10000</v>
      </c>
      <c r="D62" s="43">
        <v>10509.84</v>
      </c>
      <c r="E62" s="43"/>
      <c r="F62" s="28"/>
      <c r="G62" s="459">
        <v>12000</v>
      </c>
      <c r="H62" s="11">
        <f t="shared" si="2"/>
        <v>2000</v>
      </c>
      <c r="I62" s="45">
        <f t="shared" si="3"/>
        <v>0.2</v>
      </c>
    </row>
    <row r="63" spans="1:14" x14ac:dyDescent="0.2">
      <c r="A63" s="158" t="s">
        <v>475</v>
      </c>
      <c r="B63" s="42" t="s">
        <v>476</v>
      </c>
      <c r="C63" s="43">
        <v>3000</v>
      </c>
      <c r="D63" s="43">
        <v>4242.33</v>
      </c>
      <c r="E63" s="43"/>
      <c r="F63" s="28"/>
      <c r="G63" s="459">
        <v>4500</v>
      </c>
      <c r="H63" s="11">
        <f t="shared" si="2"/>
        <v>1500</v>
      </c>
      <c r="I63" s="45">
        <f t="shared" si="3"/>
        <v>0.5</v>
      </c>
    </row>
    <row r="64" spans="1:14" x14ac:dyDescent="0.2">
      <c r="A64" s="158" t="s">
        <v>477</v>
      </c>
      <c r="B64" s="42" t="s">
        <v>486</v>
      </c>
      <c r="C64" s="43">
        <v>5000</v>
      </c>
      <c r="D64" s="43"/>
      <c r="E64" s="43"/>
      <c r="F64" s="28"/>
      <c r="G64" s="459">
        <v>5000</v>
      </c>
      <c r="H64" s="11">
        <f t="shared" si="2"/>
        <v>0</v>
      </c>
      <c r="I64" s="45">
        <f t="shared" si="3"/>
        <v>0</v>
      </c>
    </row>
    <row r="65" spans="1:9" x14ac:dyDescent="0.2">
      <c r="B65" s="470" t="s">
        <v>366</v>
      </c>
      <c r="C65" s="9"/>
      <c r="D65" s="43"/>
      <c r="E65" s="358"/>
      <c r="F65" s="28"/>
      <c r="G65" s="457">
        <v>10000</v>
      </c>
      <c r="H65" s="11">
        <f t="shared" si="2"/>
        <v>10000</v>
      </c>
      <c r="I65" s="45" t="e">
        <f t="shared" si="3"/>
        <v>#DIV/0!</v>
      </c>
    </row>
    <row r="66" spans="1:9" ht="15.75" x14ac:dyDescent="0.2">
      <c r="A66" s="36" t="s">
        <v>85</v>
      </c>
      <c r="B66" s="380" t="s">
        <v>604</v>
      </c>
      <c r="C66" s="384">
        <f>SUM(C51:C65)</f>
        <v>40596</v>
      </c>
      <c r="D66" s="384">
        <f>SUM(D51:D65)</f>
        <v>32515.879999999997</v>
      </c>
      <c r="E66" s="384">
        <f>SUM(E51:E65)</f>
        <v>0</v>
      </c>
      <c r="F66" s="384">
        <f>SUM(F51:F65)</f>
        <v>0</v>
      </c>
      <c r="G66" s="384">
        <f>SUM(G51:G65)</f>
        <v>69731</v>
      </c>
      <c r="H66" s="371">
        <f t="shared" ref="H66" si="4">G66-C66</f>
        <v>29135</v>
      </c>
      <c r="I66" s="45">
        <f t="shared" si="3"/>
        <v>0.71768154497980097</v>
      </c>
    </row>
    <row r="70" spans="1:9" x14ac:dyDescent="0.2">
      <c r="G70" s="5" t="s">
        <v>487</v>
      </c>
    </row>
  </sheetData>
  <pageMargins left="0.75" right="0.75" top="0.5" bottom="0.5" header="0.5" footer="0.5"/>
  <pageSetup scale="92" orientation="landscape" r:id="rId1"/>
  <headerFooter alignWithMargins="0">
    <oddFooter>&amp;L&amp;A&amp;C&amp;T &amp;D&amp;R&amp;P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866A7-1EEE-4646-B2AE-D76CEEB527F1}">
  <sheetPr>
    <tabColor theme="0"/>
    <pageSetUpPr fitToPage="1"/>
  </sheetPr>
  <dimension ref="A1:I67"/>
  <sheetViews>
    <sheetView topLeftCell="A34" zoomScaleNormal="100" zoomScaleSheetLayoutView="100" workbookViewId="0">
      <selection activeCell="S42" sqref="S42"/>
    </sheetView>
  </sheetViews>
  <sheetFormatPr defaultRowHeight="12.75" x14ac:dyDescent="0.2"/>
  <cols>
    <col min="1" max="1" width="12.140625" customWidth="1"/>
    <col min="2" max="2" width="55.140625" customWidth="1"/>
    <col min="3" max="4" width="11.5703125" style="295" customWidth="1"/>
    <col min="5" max="5" width="11.5703125" style="295" hidden="1" customWidth="1"/>
    <col min="6" max="6" width="11.7109375" hidden="1" customWidth="1"/>
    <col min="7" max="7" width="20.42578125" customWidth="1"/>
    <col min="8" max="8" width="10.5703125" customWidth="1"/>
  </cols>
  <sheetData>
    <row r="1" spans="1:7" ht="63.75" hidden="1" x14ac:dyDescent="0.2">
      <c r="A1" s="309"/>
      <c r="C1" s="287" t="str">
        <f>'[1]COUNTRY CLUB 2020'!C1</f>
        <v>2019 Budget</v>
      </c>
      <c r="D1" s="287" t="str">
        <f>'[1]COUNTRY CLUB 2020'!D1</f>
        <v>2019 Unaudited 12/30/19</v>
      </c>
      <c r="E1" s="287">
        <f>'[1]COUNTRY CLUB 2020'!E1</f>
        <v>0</v>
      </c>
      <c r="F1" s="34" t="s">
        <v>434</v>
      </c>
      <c r="G1" s="287" t="s">
        <v>435</v>
      </c>
    </row>
    <row r="2" spans="1:7" ht="16.5" hidden="1" thickBot="1" x14ac:dyDescent="0.25">
      <c r="A2" s="310" t="s">
        <v>436</v>
      </c>
      <c r="B2" s="311" t="s">
        <v>437</v>
      </c>
      <c r="C2" s="312"/>
      <c r="D2" s="313"/>
      <c r="E2" s="313"/>
      <c r="G2" s="313"/>
    </row>
    <row r="3" spans="1:7" hidden="1" x14ac:dyDescent="0.2">
      <c r="A3" s="314" t="s">
        <v>438</v>
      </c>
      <c r="B3" s="315"/>
      <c r="C3" s="316"/>
      <c r="D3" s="316"/>
      <c r="E3" s="316"/>
      <c r="G3" s="316"/>
    </row>
    <row r="4" spans="1:7" hidden="1" x14ac:dyDescent="0.2">
      <c r="A4" s="317" t="s">
        <v>439</v>
      </c>
      <c r="B4" s="318" t="s">
        <v>440</v>
      </c>
      <c r="C4" s="319"/>
      <c r="D4" s="320"/>
      <c r="E4" s="320"/>
      <c r="G4" s="320"/>
    </row>
    <row r="5" spans="1:7" hidden="1" x14ac:dyDescent="0.2">
      <c r="A5" s="321" t="s">
        <v>441</v>
      </c>
      <c r="B5" s="53" t="s">
        <v>442</v>
      </c>
      <c r="C5" s="322">
        <v>15000</v>
      </c>
      <c r="D5" s="323">
        <v>17216</v>
      </c>
      <c r="E5" s="320"/>
      <c r="G5" s="323">
        <v>15000</v>
      </c>
    </row>
    <row r="6" spans="1:7" hidden="1" x14ac:dyDescent="0.2">
      <c r="A6" s="317" t="s">
        <v>443</v>
      </c>
      <c r="B6" s="318" t="s">
        <v>444</v>
      </c>
      <c r="C6" s="319"/>
      <c r="D6" s="320"/>
      <c r="E6" s="320"/>
      <c r="G6" s="324"/>
    </row>
    <row r="7" spans="1:7" hidden="1" x14ac:dyDescent="0.2">
      <c r="A7" s="317" t="s">
        <v>445</v>
      </c>
      <c r="B7" s="318" t="s">
        <v>446</v>
      </c>
      <c r="C7" s="322">
        <v>1500</v>
      </c>
      <c r="D7" s="323">
        <v>3659</v>
      </c>
      <c r="E7" s="320"/>
      <c r="G7" s="323">
        <v>3600</v>
      </c>
    </row>
    <row r="8" spans="1:7" hidden="1" x14ac:dyDescent="0.2">
      <c r="A8" s="321" t="s">
        <v>447</v>
      </c>
      <c r="B8" s="53" t="s">
        <v>448</v>
      </c>
      <c r="C8" s="322">
        <v>1000</v>
      </c>
      <c r="D8" s="323"/>
      <c r="E8" s="320"/>
      <c r="G8" s="323"/>
    </row>
    <row r="9" spans="1:7" hidden="1" x14ac:dyDescent="0.2">
      <c r="A9" s="317" t="s">
        <v>449</v>
      </c>
      <c r="B9" s="318" t="s">
        <v>450</v>
      </c>
      <c r="C9" s="322">
        <v>5000</v>
      </c>
      <c r="D9" s="323">
        <v>3264</v>
      </c>
      <c r="E9" s="320"/>
      <c r="G9" s="323">
        <v>3000</v>
      </c>
    </row>
    <row r="10" spans="1:7" hidden="1" x14ac:dyDescent="0.2">
      <c r="A10" s="325" t="s">
        <v>451</v>
      </c>
      <c r="B10" s="53" t="s">
        <v>452</v>
      </c>
      <c r="C10" s="322">
        <v>8000</v>
      </c>
      <c r="D10" s="323">
        <v>17818</v>
      </c>
      <c r="E10" s="320"/>
      <c r="G10" s="323">
        <v>17000</v>
      </c>
    </row>
    <row r="11" spans="1:7" hidden="1" x14ac:dyDescent="0.2">
      <c r="A11" s="317" t="s">
        <v>453</v>
      </c>
      <c r="B11" s="318" t="s">
        <v>454</v>
      </c>
      <c r="C11" s="322">
        <v>600</v>
      </c>
      <c r="D11" s="323">
        <v>1680</v>
      </c>
      <c r="E11" s="320"/>
      <c r="G11" s="323">
        <v>1600</v>
      </c>
    </row>
    <row r="12" spans="1:7" hidden="1" x14ac:dyDescent="0.2">
      <c r="A12" s="321" t="s">
        <v>455</v>
      </c>
      <c r="B12" s="53" t="s">
        <v>456</v>
      </c>
      <c r="C12" s="326">
        <v>25</v>
      </c>
      <c r="D12" s="323">
        <v>84</v>
      </c>
      <c r="E12" s="320"/>
      <c r="G12" s="320">
        <v>70</v>
      </c>
    </row>
    <row r="13" spans="1:7" ht="15.75" hidden="1" thickBot="1" x14ac:dyDescent="0.25">
      <c r="A13" s="327"/>
      <c r="B13" s="328" t="s">
        <v>457</v>
      </c>
      <c r="C13" s="329">
        <f>SUM(C4:C12)</f>
        <v>31125</v>
      </c>
      <c r="D13" s="329">
        <f>SUM(D4:D12)</f>
        <v>43721</v>
      </c>
      <c r="E13" s="330"/>
      <c r="G13" s="329">
        <f>SUM(G4:G12)</f>
        <v>40270</v>
      </c>
    </row>
    <row r="14" spans="1:7" hidden="1" x14ac:dyDescent="0.2">
      <c r="A14" s="327"/>
      <c r="B14" s="331" t="s">
        <v>458</v>
      </c>
      <c r="C14" s="332"/>
      <c r="D14" s="332"/>
      <c r="E14" s="332"/>
      <c r="G14" s="332"/>
    </row>
    <row r="15" spans="1:7" ht="16.5" hidden="1" thickBot="1" x14ac:dyDescent="0.25">
      <c r="A15" s="328"/>
      <c r="B15" s="333" t="s">
        <v>459</v>
      </c>
      <c r="C15" s="334"/>
      <c r="D15" s="334"/>
      <c r="E15" s="334"/>
      <c r="G15" s="334"/>
    </row>
    <row r="16" spans="1:7" hidden="1" x14ac:dyDescent="0.2">
      <c r="A16" s="327"/>
      <c r="B16" s="257"/>
      <c r="C16" s="56"/>
      <c r="D16" s="56"/>
      <c r="E16" s="56"/>
    </row>
    <row r="17" spans="1:8" hidden="1" x14ac:dyDescent="0.2">
      <c r="A17" s="327"/>
      <c r="B17" s="257"/>
      <c r="C17" s="56"/>
      <c r="D17" s="56"/>
      <c r="E17" s="56"/>
    </row>
    <row r="18" spans="1:8" ht="39" hidden="1" thickBot="1" x14ac:dyDescent="0.25">
      <c r="A18" s="327"/>
      <c r="B18" s="315"/>
      <c r="C18" s="335" t="str">
        <f>C1</f>
        <v>2019 Budget</v>
      </c>
      <c r="D18" s="335" t="str">
        <f>D1</f>
        <v>2019 Unaudited 12/30/19</v>
      </c>
      <c r="E18" s="335">
        <f>E1</f>
        <v>0</v>
      </c>
      <c r="F18" s="336" t="str">
        <f>F1</f>
        <v>Adjustments,
Changes
&amp; Comments</v>
      </c>
      <c r="G18" s="337" t="s">
        <v>435</v>
      </c>
    </row>
    <row r="19" spans="1:8" ht="15.75" hidden="1" x14ac:dyDescent="0.2">
      <c r="A19" s="338" t="str">
        <f>A2</f>
        <v>10</v>
      </c>
      <c r="B19" s="339" t="str">
        <f>B2</f>
        <v>Parks &amp; Rec. Special Revenue Fund</v>
      </c>
      <c r="C19" s="313"/>
      <c r="D19" s="313"/>
      <c r="E19" s="313"/>
      <c r="F19" s="340" t="s">
        <v>460</v>
      </c>
      <c r="G19" s="341"/>
    </row>
    <row r="20" spans="1:8" hidden="1" x14ac:dyDescent="0.2">
      <c r="A20" s="158"/>
      <c r="B20" s="42" t="s">
        <v>461</v>
      </c>
      <c r="C20" s="322"/>
      <c r="D20" s="322"/>
      <c r="E20" s="322"/>
      <c r="F20" s="342"/>
      <c r="G20" s="322">
        <v>6720</v>
      </c>
    </row>
    <row r="21" spans="1:8" hidden="1" x14ac:dyDescent="0.2">
      <c r="A21" s="158"/>
      <c r="B21" s="42" t="s">
        <v>462</v>
      </c>
      <c r="C21" s="322"/>
      <c r="D21" s="322"/>
      <c r="E21" s="322"/>
      <c r="F21" s="342"/>
      <c r="G21" s="322">
        <v>515</v>
      </c>
    </row>
    <row r="22" spans="1:8" hidden="1" x14ac:dyDescent="0.2">
      <c r="A22" s="158" t="s">
        <v>51</v>
      </c>
      <c r="B22" s="42" t="s">
        <v>463</v>
      </c>
      <c r="C22" s="322">
        <v>1200</v>
      </c>
      <c r="D22" s="322">
        <v>869</v>
      </c>
      <c r="E22" s="322">
        <v>1200</v>
      </c>
      <c r="F22" s="342"/>
      <c r="G22" s="322">
        <v>1000</v>
      </c>
    </row>
    <row r="23" spans="1:8" hidden="1" x14ac:dyDescent="0.2">
      <c r="A23" s="158" t="s">
        <v>184</v>
      </c>
      <c r="B23" s="42" t="s">
        <v>464</v>
      </c>
      <c r="C23" s="322">
        <v>1000</v>
      </c>
      <c r="D23" s="322">
        <v>636</v>
      </c>
      <c r="E23" s="322">
        <v>1000</v>
      </c>
      <c r="F23" s="343"/>
      <c r="G23" s="9">
        <v>1000</v>
      </c>
    </row>
    <row r="24" spans="1:8" hidden="1" x14ac:dyDescent="0.2">
      <c r="A24" s="344" t="s">
        <v>107</v>
      </c>
      <c r="B24" s="345" t="s">
        <v>465</v>
      </c>
      <c r="C24" s="346">
        <v>600</v>
      </c>
      <c r="D24" s="347">
        <v>766</v>
      </c>
      <c r="E24" s="348">
        <v>600</v>
      </c>
      <c r="F24" s="349"/>
      <c r="G24" s="46">
        <v>800</v>
      </c>
      <c r="H24" s="18"/>
    </row>
    <row r="25" spans="1:8" hidden="1" x14ac:dyDescent="0.2">
      <c r="A25" s="158" t="s">
        <v>81</v>
      </c>
      <c r="B25" s="350" t="s">
        <v>466</v>
      </c>
      <c r="C25" s="351">
        <v>600</v>
      </c>
      <c r="D25" s="43">
        <v>358</v>
      </c>
      <c r="E25" s="352">
        <v>600</v>
      </c>
      <c r="F25" s="353"/>
      <c r="G25" s="43">
        <v>500</v>
      </c>
    </row>
    <row r="26" spans="1:8" hidden="1" x14ac:dyDescent="0.2">
      <c r="A26" s="158" t="s">
        <v>467</v>
      </c>
      <c r="B26" s="350" t="s">
        <v>468</v>
      </c>
      <c r="C26" s="354">
        <v>2000</v>
      </c>
      <c r="D26" s="355">
        <v>1765</v>
      </c>
      <c r="E26" s="356">
        <v>2000</v>
      </c>
      <c r="F26" s="6"/>
      <c r="G26" s="355">
        <v>1800</v>
      </c>
    </row>
    <row r="27" spans="1:8" hidden="1" x14ac:dyDescent="0.2">
      <c r="A27" s="158" t="s">
        <v>469</v>
      </c>
      <c r="B27" s="350" t="s">
        <v>450</v>
      </c>
      <c r="C27" s="351">
        <v>10000</v>
      </c>
      <c r="D27" s="43">
        <v>11668</v>
      </c>
      <c r="E27" s="352">
        <v>10000</v>
      </c>
      <c r="F27" s="6"/>
      <c r="G27" s="43">
        <v>11000</v>
      </c>
    </row>
    <row r="28" spans="1:8" hidden="1" x14ac:dyDescent="0.2">
      <c r="A28" s="158" t="s">
        <v>350</v>
      </c>
      <c r="B28" s="357" t="s">
        <v>470</v>
      </c>
      <c r="C28" s="351">
        <v>5500</v>
      </c>
      <c r="D28" s="43">
        <v>3893</v>
      </c>
      <c r="E28" s="352">
        <v>5500</v>
      </c>
      <c r="F28" s="6"/>
      <c r="G28" s="43">
        <v>5935</v>
      </c>
    </row>
    <row r="29" spans="1:8" ht="15.75" hidden="1" customHeight="1" x14ac:dyDescent="0.2">
      <c r="A29" s="158" t="s">
        <v>471</v>
      </c>
      <c r="B29" s="42" t="s">
        <v>472</v>
      </c>
      <c r="C29" s="322">
        <v>500</v>
      </c>
      <c r="D29" s="322">
        <v>317</v>
      </c>
      <c r="E29" s="322">
        <v>500</v>
      </c>
      <c r="G29" s="43">
        <v>500</v>
      </c>
    </row>
    <row r="30" spans="1:8" s="131" customFormat="1" hidden="1" x14ac:dyDescent="0.2">
      <c r="A30" s="158" t="s">
        <v>473</v>
      </c>
      <c r="B30" s="42" t="s">
        <v>474</v>
      </c>
      <c r="C30" s="43">
        <v>5000</v>
      </c>
      <c r="D30" s="43">
        <v>5337</v>
      </c>
      <c r="E30" s="43">
        <v>5000</v>
      </c>
      <c r="F30" s="349"/>
      <c r="G30" s="43">
        <v>5500</v>
      </c>
      <c r="H30"/>
    </row>
    <row r="31" spans="1:8" s="131" customFormat="1" hidden="1" x14ac:dyDescent="0.2">
      <c r="A31" s="158" t="s">
        <v>475</v>
      </c>
      <c r="B31" s="42" t="s">
        <v>476</v>
      </c>
      <c r="C31" s="43">
        <v>5000</v>
      </c>
      <c r="D31" s="43">
        <v>2861</v>
      </c>
      <c r="E31" s="43">
        <v>5000</v>
      </c>
      <c r="F31" s="349"/>
      <c r="G31" s="43">
        <v>5000</v>
      </c>
      <c r="H31"/>
    </row>
    <row r="32" spans="1:8" s="131" customFormat="1" hidden="1" x14ac:dyDescent="0.2">
      <c r="A32" s="158" t="s">
        <v>477</v>
      </c>
      <c r="B32" s="42" t="s">
        <v>446</v>
      </c>
      <c r="C32" s="358"/>
      <c r="D32" s="358" t="s">
        <v>14</v>
      </c>
      <c r="E32" s="358"/>
      <c r="F32" s="349"/>
      <c r="G32" s="9"/>
      <c r="H32"/>
    </row>
    <row r="33" spans="1:9" ht="15.75" hidden="1" x14ac:dyDescent="0.2">
      <c r="A33" s="359" t="s">
        <v>85</v>
      </c>
      <c r="B33" s="360" t="str">
        <f>B19</f>
        <v>Parks &amp; Rec. Special Revenue Fund</v>
      </c>
      <c r="C33" s="361">
        <f>SUM(C20:C32)</f>
        <v>31400</v>
      </c>
      <c r="D33" s="361">
        <f>SUM(D20:D32)</f>
        <v>28470</v>
      </c>
      <c r="E33" s="361">
        <f>SUM(E20:E32)</f>
        <v>31400</v>
      </c>
      <c r="F33" s="362">
        <f>SUM(F20:F32)</f>
        <v>0</v>
      </c>
      <c r="G33" s="361">
        <f>SUM(G20:G32)</f>
        <v>40270</v>
      </c>
    </row>
    <row r="34" spans="1:9" ht="63.75" x14ac:dyDescent="0.2">
      <c r="A34" s="363"/>
      <c r="B34" s="364" t="s">
        <v>600</v>
      </c>
      <c r="C34" s="365" t="s">
        <v>634</v>
      </c>
      <c r="D34" s="365" t="s">
        <v>633</v>
      </c>
      <c r="E34" s="365" t="s">
        <v>431</v>
      </c>
      <c r="F34" s="86" t="s">
        <v>434</v>
      </c>
      <c r="G34" s="365" t="s">
        <v>635</v>
      </c>
      <c r="H34" s="365" t="s">
        <v>479</v>
      </c>
      <c r="I34" s="365" t="s">
        <v>33</v>
      </c>
    </row>
    <row r="35" spans="1:9" ht="15.75" x14ac:dyDescent="0.2">
      <c r="A35" s="225"/>
      <c r="B35" s="366" t="s">
        <v>601</v>
      </c>
      <c r="C35" s="367"/>
      <c r="D35" s="367"/>
      <c r="E35" s="367"/>
      <c r="F35" s="7"/>
      <c r="G35" s="367"/>
      <c r="H35" s="40"/>
      <c r="I35" s="40"/>
    </row>
    <row r="36" spans="1:9" x14ac:dyDescent="0.2">
      <c r="A36" s="123" t="s">
        <v>481</v>
      </c>
      <c r="B36" s="157"/>
      <c r="C36" s="368"/>
      <c r="D36" s="368"/>
      <c r="E36" s="368"/>
      <c r="F36" s="7"/>
      <c r="G36" s="368"/>
      <c r="H36" s="40"/>
      <c r="I36" s="40"/>
    </row>
    <row r="37" spans="1:9" x14ac:dyDescent="0.2">
      <c r="A37" s="7"/>
      <c r="B37" s="10"/>
      <c r="C37" s="322"/>
      <c r="D37" s="322"/>
      <c r="E37" s="319"/>
      <c r="F37" s="7"/>
      <c r="G37" s="322"/>
      <c r="H37" s="11">
        <f>G37-C37</f>
        <v>0</v>
      </c>
      <c r="I37" s="70" t="e">
        <f>H37/C37</f>
        <v>#DIV/0!</v>
      </c>
    </row>
    <row r="38" spans="1:9" x14ac:dyDescent="0.2">
      <c r="A38" s="158"/>
      <c r="B38" s="42"/>
      <c r="C38" s="322"/>
      <c r="D38" s="322"/>
      <c r="E38" s="319"/>
      <c r="F38" s="7"/>
      <c r="G38" s="322"/>
      <c r="H38" s="11">
        <f t="shared" ref="H38:H44" si="0">G38-C38</f>
        <v>0</v>
      </c>
      <c r="I38" s="70" t="e">
        <f t="shared" ref="I38:I44" si="1">H38/C38</f>
        <v>#DIV/0!</v>
      </c>
    </row>
    <row r="39" spans="1:9" x14ac:dyDescent="0.2">
      <c r="A39" s="158"/>
      <c r="B39" s="42"/>
      <c r="C39" s="322"/>
      <c r="D39" s="322"/>
      <c r="E39" s="319"/>
      <c r="F39" s="7"/>
      <c r="G39" s="322"/>
      <c r="H39" s="11">
        <f t="shared" si="0"/>
        <v>0</v>
      </c>
      <c r="I39" s="70" t="e">
        <f t="shared" si="1"/>
        <v>#DIV/0!</v>
      </c>
    </row>
    <row r="40" spans="1:9" x14ac:dyDescent="0.2">
      <c r="A40" s="158"/>
      <c r="B40" s="42"/>
      <c r="C40" s="322"/>
      <c r="D40" s="322"/>
      <c r="E40" s="319"/>
      <c r="F40" s="7"/>
      <c r="G40" s="322"/>
      <c r="H40" s="11">
        <f t="shared" si="0"/>
        <v>0</v>
      </c>
      <c r="I40" s="70" t="e">
        <f t="shared" si="1"/>
        <v>#DIV/0!</v>
      </c>
    </row>
    <row r="41" spans="1:9" x14ac:dyDescent="0.2">
      <c r="A41" s="158"/>
      <c r="B41" s="42"/>
      <c r="C41" s="322"/>
      <c r="D41" s="322"/>
      <c r="E41" s="319"/>
      <c r="F41" s="7"/>
      <c r="G41" s="322"/>
      <c r="H41" s="11">
        <f t="shared" si="0"/>
        <v>0</v>
      </c>
      <c r="I41" s="70" t="e">
        <f t="shared" si="1"/>
        <v>#DIV/0!</v>
      </c>
    </row>
    <row r="42" spans="1:9" x14ac:dyDescent="0.2">
      <c r="A42" s="158"/>
      <c r="B42" s="42"/>
      <c r="C42" s="322"/>
      <c r="D42" s="322"/>
      <c r="E42" s="319"/>
      <c r="F42" s="7"/>
      <c r="G42" s="322"/>
      <c r="H42" s="11">
        <f t="shared" si="0"/>
        <v>0</v>
      </c>
      <c r="I42" s="70" t="e">
        <f t="shared" si="1"/>
        <v>#DIV/0!</v>
      </c>
    </row>
    <row r="43" spans="1:9" x14ac:dyDescent="0.2">
      <c r="A43" s="158"/>
      <c r="B43" s="42"/>
      <c r="C43" s="322"/>
      <c r="D43" s="322"/>
      <c r="E43" s="319"/>
      <c r="F43" s="7"/>
      <c r="G43" s="322"/>
      <c r="H43" s="11">
        <f t="shared" si="0"/>
        <v>0</v>
      </c>
      <c r="I43" s="70" t="e">
        <f t="shared" si="1"/>
        <v>#DIV/0!</v>
      </c>
    </row>
    <row r="44" spans="1:9" ht="15.75" x14ac:dyDescent="0.2">
      <c r="A44" s="36" t="s">
        <v>85</v>
      </c>
      <c r="B44" s="41" t="s">
        <v>457</v>
      </c>
      <c r="C44" s="369">
        <f>SUM(C37:C43)</f>
        <v>0</v>
      </c>
      <c r="D44" s="369">
        <f>SUM(D37:D43)</f>
        <v>0</v>
      </c>
      <c r="E44" s="370"/>
      <c r="F44" s="7"/>
      <c r="G44" s="369">
        <f>SUM(G37:G43)</f>
        <v>0</v>
      </c>
      <c r="H44" s="371">
        <f t="shared" si="0"/>
        <v>0</v>
      </c>
      <c r="I44" s="70" t="e">
        <f t="shared" si="1"/>
        <v>#DIV/0!</v>
      </c>
    </row>
    <row r="45" spans="1:9" x14ac:dyDescent="0.2">
      <c r="A45" s="327"/>
      <c r="B45" s="372"/>
      <c r="C45" s="373"/>
      <c r="D45" s="373"/>
      <c r="E45" s="373"/>
      <c r="G45" s="373"/>
    </row>
    <row r="46" spans="1:9" x14ac:dyDescent="0.2">
      <c r="A46" s="327"/>
      <c r="B46" s="257"/>
      <c r="C46" s="56"/>
      <c r="D46" s="56"/>
      <c r="E46" s="56"/>
    </row>
    <row r="47" spans="1:9" x14ac:dyDescent="0.2">
      <c r="A47" s="327"/>
      <c r="B47" s="257"/>
      <c r="C47" s="56"/>
      <c r="D47" s="56"/>
      <c r="E47" s="56"/>
    </row>
    <row r="48" spans="1:9" ht="33.75" x14ac:dyDescent="0.2">
      <c r="A48" s="374"/>
      <c r="B48" s="375" t="s">
        <v>602</v>
      </c>
      <c r="C48" s="365" t="s">
        <v>634</v>
      </c>
      <c r="D48" s="365" t="s">
        <v>633</v>
      </c>
      <c r="E48" s="376" t="s">
        <v>431</v>
      </c>
      <c r="F48" s="61" t="s">
        <v>434</v>
      </c>
      <c r="G48" s="377" t="s">
        <v>631</v>
      </c>
      <c r="H48" s="378" t="s">
        <v>479</v>
      </c>
      <c r="I48" s="378" t="s">
        <v>33</v>
      </c>
    </row>
    <row r="49" spans="1:9" ht="15.75" x14ac:dyDescent="0.2">
      <c r="A49" s="379"/>
      <c r="B49" s="380" t="s">
        <v>601</v>
      </c>
      <c r="C49" s="367"/>
      <c r="D49" s="367"/>
      <c r="E49" s="367"/>
      <c r="F49" s="92" t="s">
        <v>460</v>
      </c>
      <c r="G49" s="40"/>
      <c r="H49" s="40"/>
      <c r="I49" s="40"/>
    </row>
    <row r="50" spans="1:9" x14ac:dyDescent="0.2">
      <c r="A50" s="123" t="s">
        <v>603</v>
      </c>
      <c r="B50" s="42"/>
      <c r="C50" s="381"/>
      <c r="D50" s="322"/>
      <c r="E50" s="322"/>
      <c r="F50" s="92"/>
      <c r="G50" s="322"/>
      <c r="H50" s="11">
        <f>G50-C50</f>
        <v>0</v>
      </c>
      <c r="I50" s="45" t="e">
        <f>H50/C50</f>
        <v>#DIV/0!</v>
      </c>
    </row>
    <row r="51" spans="1:9" x14ac:dyDescent="0.2">
      <c r="A51" s="158"/>
      <c r="B51" s="42"/>
      <c r="C51" s="381"/>
      <c r="D51" s="322"/>
      <c r="E51" s="322"/>
      <c r="F51" s="92"/>
      <c r="G51" s="322"/>
      <c r="H51" s="11">
        <f t="shared" ref="H51:H63" si="2">G51-C51</f>
        <v>0</v>
      </c>
      <c r="I51" s="45" t="e">
        <f t="shared" ref="I51:I63" si="3">H51/C51</f>
        <v>#DIV/0!</v>
      </c>
    </row>
    <row r="52" spans="1:9" x14ac:dyDescent="0.2">
      <c r="A52" s="158"/>
      <c r="B52" s="42"/>
      <c r="C52" s="381"/>
      <c r="D52" s="322"/>
      <c r="E52" s="322"/>
      <c r="F52" s="92"/>
      <c r="G52" s="322"/>
      <c r="H52" s="11">
        <f t="shared" si="2"/>
        <v>0</v>
      </c>
      <c r="I52" s="45" t="e">
        <f>H52/C52</f>
        <v>#DIV/0!</v>
      </c>
    </row>
    <row r="53" spans="1:9" x14ac:dyDescent="0.2">
      <c r="A53" s="158"/>
      <c r="B53" s="42"/>
      <c r="C53" s="381"/>
      <c r="D53" s="322"/>
      <c r="E53" s="322"/>
      <c r="F53" s="169"/>
      <c r="G53" s="9"/>
      <c r="H53" s="11">
        <f t="shared" si="2"/>
        <v>0</v>
      </c>
      <c r="I53" s="45" t="e">
        <f t="shared" si="3"/>
        <v>#DIV/0!</v>
      </c>
    </row>
    <row r="54" spans="1:9" x14ac:dyDescent="0.2">
      <c r="A54" s="158"/>
      <c r="B54" s="350"/>
      <c r="C54" s="381"/>
      <c r="D54" s="322"/>
      <c r="E54" s="382"/>
      <c r="F54" s="28"/>
      <c r="G54" s="322"/>
      <c r="H54" s="11">
        <f t="shared" si="2"/>
        <v>0</v>
      </c>
      <c r="I54" s="45" t="e">
        <f t="shared" si="3"/>
        <v>#DIV/0!</v>
      </c>
    </row>
    <row r="55" spans="1:9" x14ac:dyDescent="0.2">
      <c r="A55" s="158"/>
      <c r="B55" s="350"/>
      <c r="C55" s="229"/>
      <c r="D55" s="43"/>
      <c r="E55" s="43"/>
      <c r="F55" s="240"/>
      <c r="G55" s="43"/>
      <c r="H55" s="11">
        <f t="shared" si="2"/>
        <v>0</v>
      </c>
      <c r="I55" s="45" t="e">
        <f t="shared" si="3"/>
        <v>#DIV/0!</v>
      </c>
    </row>
    <row r="56" spans="1:9" x14ac:dyDescent="0.2">
      <c r="A56" s="158"/>
      <c r="B56" s="350"/>
      <c r="C56" s="383"/>
      <c r="D56" s="355"/>
      <c r="E56" s="355"/>
      <c r="F56" s="9"/>
      <c r="G56" s="355"/>
      <c r="H56" s="11">
        <f t="shared" si="2"/>
        <v>0</v>
      </c>
      <c r="I56" s="45" t="e">
        <f t="shared" si="3"/>
        <v>#DIV/0!</v>
      </c>
    </row>
    <row r="57" spans="1:9" x14ac:dyDescent="0.2">
      <c r="A57" s="158"/>
      <c r="B57" s="350"/>
      <c r="C57" s="229"/>
      <c r="D57" s="43"/>
      <c r="E57" s="43"/>
      <c r="F57" s="9"/>
      <c r="G57" s="43"/>
      <c r="H57" s="11">
        <f t="shared" si="2"/>
        <v>0</v>
      </c>
      <c r="I57" s="45" t="e">
        <f t="shared" si="3"/>
        <v>#DIV/0!</v>
      </c>
    </row>
    <row r="58" spans="1:9" x14ac:dyDescent="0.2">
      <c r="A58" s="158"/>
      <c r="B58" s="357"/>
      <c r="C58" s="229"/>
      <c r="D58" s="43"/>
      <c r="E58" s="43"/>
      <c r="F58" s="9"/>
      <c r="G58" s="43"/>
      <c r="H58" s="11">
        <f t="shared" si="2"/>
        <v>0</v>
      </c>
      <c r="I58" s="45" t="e">
        <f t="shared" si="3"/>
        <v>#DIV/0!</v>
      </c>
    </row>
    <row r="59" spans="1:9" x14ac:dyDescent="0.2">
      <c r="A59" s="158"/>
      <c r="B59" s="42"/>
      <c r="C59" s="381"/>
      <c r="D59" s="322"/>
      <c r="E59" s="322"/>
      <c r="F59" s="7"/>
      <c r="G59" s="43"/>
      <c r="H59" s="11">
        <f t="shared" si="2"/>
        <v>0</v>
      </c>
      <c r="I59" s="45" t="e">
        <f t="shared" si="3"/>
        <v>#DIV/0!</v>
      </c>
    </row>
    <row r="60" spans="1:9" x14ac:dyDescent="0.2">
      <c r="A60" s="158"/>
      <c r="B60" s="42"/>
      <c r="C60" s="229"/>
      <c r="D60" s="43"/>
      <c r="E60" s="43"/>
      <c r="F60" s="28"/>
      <c r="G60" s="43"/>
      <c r="H60" s="11">
        <f t="shared" si="2"/>
        <v>0</v>
      </c>
      <c r="I60" s="45" t="e">
        <f t="shared" si="3"/>
        <v>#DIV/0!</v>
      </c>
    </row>
    <row r="61" spans="1:9" x14ac:dyDescent="0.2">
      <c r="A61" s="158"/>
      <c r="B61" s="42"/>
      <c r="C61" s="229"/>
      <c r="D61" s="43"/>
      <c r="E61" s="43"/>
      <c r="F61" s="28"/>
      <c r="G61" s="43"/>
      <c r="H61" s="11">
        <f t="shared" si="2"/>
        <v>0</v>
      </c>
      <c r="I61" s="45" t="e">
        <f t="shared" si="3"/>
        <v>#DIV/0!</v>
      </c>
    </row>
    <row r="62" spans="1:9" x14ac:dyDescent="0.2">
      <c r="A62" s="158"/>
      <c r="B62" s="42"/>
      <c r="C62" s="229"/>
      <c r="D62" s="43"/>
      <c r="E62" s="358"/>
      <c r="F62" s="28"/>
      <c r="G62" s="9"/>
      <c r="H62" s="11">
        <f t="shared" si="2"/>
        <v>0</v>
      </c>
      <c r="I62" s="45" t="e">
        <f t="shared" si="3"/>
        <v>#DIV/0!</v>
      </c>
    </row>
    <row r="63" spans="1:9" ht="15.75" x14ac:dyDescent="0.2">
      <c r="A63" s="36" t="s">
        <v>85</v>
      </c>
      <c r="B63" s="380"/>
      <c r="C63" s="384">
        <f>SUM(C50:C62)</f>
        <v>0</v>
      </c>
      <c r="D63" s="384">
        <f>SUM(D50:D62)</f>
        <v>0</v>
      </c>
      <c r="E63" s="384">
        <f>SUM(E50:E62)</f>
        <v>0</v>
      </c>
      <c r="F63" s="384">
        <f>SUM(F50:F62)</f>
        <v>0</v>
      </c>
      <c r="G63" s="384">
        <f>SUM(G50:G62)</f>
        <v>0</v>
      </c>
      <c r="H63" s="371">
        <f t="shared" si="2"/>
        <v>0</v>
      </c>
      <c r="I63" s="45" t="e">
        <f t="shared" si="3"/>
        <v>#DIV/0!</v>
      </c>
    </row>
    <row r="67" spans="7:7" x14ac:dyDescent="0.2">
      <c r="G67" s="5" t="s">
        <v>487</v>
      </c>
    </row>
  </sheetData>
  <pageMargins left="0.75" right="0.75" top="0.5" bottom="0.5" header="0.5" footer="0.5"/>
  <pageSetup scale="94" orientation="landscape" r:id="rId1"/>
  <headerFooter alignWithMargins="0">
    <oddFooter>&amp;L&amp;A&amp;C&amp;T &amp;D&amp;R&amp;P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0188F-747C-4367-949B-08106B160870}">
  <sheetPr>
    <pageSetUpPr fitToPage="1"/>
  </sheetPr>
  <dimension ref="A1:L107"/>
  <sheetViews>
    <sheetView topLeftCell="A10" zoomScaleNormal="100" workbookViewId="0">
      <selection activeCell="G19" sqref="G19"/>
    </sheetView>
  </sheetViews>
  <sheetFormatPr defaultRowHeight="12.75" x14ac:dyDescent="0.2"/>
  <cols>
    <col min="1" max="1" width="12.5703125" customWidth="1"/>
    <col min="2" max="2" width="23.7109375" customWidth="1"/>
    <col min="3" max="3" width="12" bestFit="1" customWidth="1"/>
    <col min="4" max="4" width="18.7109375" bestFit="1" customWidth="1"/>
    <col min="5" max="5" width="11.28515625" hidden="1" customWidth="1"/>
    <col min="6" max="6" width="12.85546875" customWidth="1"/>
    <col min="7" max="7" width="33.85546875" bestFit="1" customWidth="1"/>
    <col min="8" max="8" width="11.28515625" bestFit="1" customWidth="1"/>
  </cols>
  <sheetData>
    <row r="1" spans="1:12" ht="48" customHeight="1" thickBot="1" x14ac:dyDescent="0.3">
      <c r="A1" s="20" t="s">
        <v>481</v>
      </c>
      <c r="C1" s="385" t="s">
        <v>629</v>
      </c>
      <c r="D1" s="385" t="s">
        <v>636</v>
      </c>
      <c r="E1" s="386">
        <f>'[1]Parks &amp; Rec spec 2020'!E1</f>
        <v>0</v>
      </c>
      <c r="F1" s="387" t="s">
        <v>631</v>
      </c>
      <c r="G1" s="27" t="str">
        <f>'[1]Parks &amp; Rec spec 2020'!F1</f>
        <v>Adjustments,
Changes
&amp; Comments</v>
      </c>
    </row>
    <row r="2" spans="1:12" ht="13.5" thickBot="1" x14ac:dyDescent="0.25">
      <c r="A2" s="388" t="s">
        <v>488</v>
      </c>
      <c r="B2" s="389"/>
      <c r="C2" s="390"/>
      <c r="D2" s="391"/>
      <c r="E2" s="391"/>
    </row>
    <row r="3" spans="1:12" x14ac:dyDescent="0.2">
      <c r="B3" s="5" t="s">
        <v>489</v>
      </c>
      <c r="C3" s="392">
        <v>500</v>
      </c>
      <c r="D3" s="392">
        <v>27260</v>
      </c>
      <c r="E3" s="392"/>
      <c r="F3" s="392">
        <v>25000</v>
      </c>
    </row>
    <row r="4" spans="1:12" x14ac:dyDescent="0.2">
      <c r="B4" s="5" t="s">
        <v>490</v>
      </c>
      <c r="C4" s="392">
        <v>5000</v>
      </c>
      <c r="D4" s="392">
        <v>25602</v>
      </c>
      <c r="E4" s="392"/>
      <c r="F4" s="392">
        <v>20000</v>
      </c>
      <c r="G4" s="5" t="s">
        <v>14</v>
      </c>
    </row>
    <row r="5" spans="1:12" x14ac:dyDescent="0.2">
      <c r="B5" s="5" t="s">
        <v>491</v>
      </c>
      <c r="C5" s="392">
        <v>1000</v>
      </c>
      <c r="D5" s="392">
        <v>809</v>
      </c>
      <c r="E5" s="392"/>
      <c r="F5" s="392">
        <v>800</v>
      </c>
    </row>
    <row r="6" spans="1:12" x14ac:dyDescent="0.2">
      <c r="B6" s="5" t="s">
        <v>492</v>
      </c>
      <c r="C6" s="392">
        <v>96703</v>
      </c>
      <c r="D6" s="392">
        <v>89935</v>
      </c>
      <c r="E6" s="392"/>
      <c r="F6" s="392">
        <v>90000</v>
      </c>
      <c r="L6" t="s">
        <v>14</v>
      </c>
    </row>
    <row r="7" spans="1:12" x14ac:dyDescent="0.2">
      <c r="B7" s="5" t="s">
        <v>493</v>
      </c>
      <c r="C7" s="392"/>
      <c r="D7" s="392"/>
      <c r="E7" s="392"/>
      <c r="F7" s="392"/>
    </row>
    <row r="8" spans="1:12" x14ac:dyDescent="0.2">
      <c r="B8" s="5" t="s">
        <v>494</v>
      </c>
      <c r="C8" s="392">
        <v>50000</v>
      </c>
      <c r="D8" s="392">
        <v>48747</v>
      </c>
      <c r="E8" s="392"/>
      <c r="F8" s="392">
        <v>50000</v>
      </c>
    </row>
    <row r="9" spans="1:12" x14ac:dyDescent="0.2">
      <c r="B9" s="5" t="s">
        <v>495</v>
      </c>
      <c r="C9" s="392">
        <v>2500</v>
      </c>
      <c r="D9" s="392">
        <v>1343</v>
      </c>
      <c r="E9" s="392"/>
      <c r="F9" s="392">
        <v>1300</v>
      </c>
    </row>
    <row r="10" spans="1:12" ht="13.5" thickBot="1" x14ac:dyDescent="0.25">
      <c r="B10" s="5" t="s">
        <v>496</v>
      </c>
      <c r="C10" s="392">
        <v>2500</v>
      </c>
      <c r="D10" s="392">
        <v>13081</v>
      </c>
      <c r="E10" s="393"/>
      <c r="F10" s="393">
        <v>10000</v>
      </c>
      <c r="G10" s="394"/>
    </row>
    <row r="11" spans="1:12" s="399" customFormat="1" ht="13.5" thickBot="1" x14ac:dyDescent="0.25">
      <c r="A11" s="395"/>
      <c r="B11" s="389" t="s">
        <v>497</v>
      </c>
      <c r="C11" s="396">
        <v>158203</v>
      </c>
      <c r="D11" s="397">
        <f>SUM(D3:D10)</f>
        <v>206777</v>
      </c>
      <c r="E11" s="398"/>
      <c r="F11" s="397">
        <f>SUM(F3:F10)</f>
        <v>197100</v>
      </c>
      <c r="G11" s="394"/>
    </row>
    <row r="12" spans="1:12" ht="13.5" thickBot="1" x14ac:dyDescent="0.25">
      <c r="A12" s="388" t="s">
        <v>498</v>
      </c>
      <c r="B12" s="400"/>
      <c r="C12" s="401"/>
      <c r="D12" s="392"/>
      <c r="E12" s="393"/>
      <c r="F12" s="393"/>
      <c r="G12" s="394"/>
    </row>
    <row r="13" spans="1:12" x14ac:dyDescent="0.2">
      <c r="B13" s="5" t="s">
        <v>499</v>
      </c>
      <c r="C13" s="392"/>
      <c r="D13" s="392"/>
      <c r="E13" s="393"/>
      <c r="F13" s="393"/>
      <c r="G13" s="394"/>
    </row>
    <row r="14" spans="1:12" x14ac:dyDescent="0.2">
      <c r="B14" s="5" t="s">
        <v>500</v>
      </c>
      <c r="C14" s="392">
        <v>800</v>
      </c>
      <c r="D14" s="392">
        <v>750</v>
      </c>
      <c r="E14" s="393"/>
      <c r="F14" s="393">
        <v>750</v>
      </c>
      <c r="G14" s="394"/>
    </row>
    <row r="15" spans="1:12" x14ac:dyDescent="0.2">
      <c r="B15" s="5" t="s">
        <v>501</v>
      </c>
      <c r="C15" s="392">
        <v>500000</v>
      </c>
      <c r="D15" s="392">
        <v>576681</v>
      </c>
      <c r="E15" s="393"/>
      <c r="F15" s="393">
        <v>550000</v>
      </c>
      <c r="G15" s="394"/>
    </row>
    <row r="16" spans="1:12" x14ac:dyDescent="0.2">
      <c r="B16" s="5" t="s">
        <v>502</v>
      </c>
      <c r="C16" s="392">
        <v>750</v>
      </c>
      <c r="D16" s="392">
        <v>775</v>
      </c>
      <c r="E16" s="393"/>
      <c r="F16" s="393">
        <v>750</v>
      </c>
      <c r="G16" s="394"/>
    </row>
    <row r="17" spans="1:7" x14ac:dyDescent="0.2">
      <c r="B17" s="5" t="s">
        <v>503</v>
      </c>
      <c r="C17" s="392">
        <v>2500</v>
      </c>
      <c r="D17" s="392">
        <v>2083</v>
      </c>
      <c r="E17" s="393"/>
      <c r="F17" s="393">
        <v>2000</v>
      </c>
      <c r="G17" s="394"/>
    </row>
    <row r="18" spans="1:7" x14ac:dyDescent="0.2">
      <c r="B18" s="5" t="s">
        <v>504</v>
      </c>
      <c r="C18" s="392">
        <v>200</v>
      </c>
      <c r="D18" s="392">
        <v>113</v>
      </c>
      <c r="E18" s="393"/>
      <c r="F18" s="393">
        <v>100</v>
      </c>
      <c r="G18" s="394"/>
    </row>
    <row r="19" spans="1:7" x14ac:dyDescent="0.2">
      <c r="B19" s="5" t="s">
        <v>505</v>
      </c>
      <c r="C19" s="392">
        <v>1000</v>
      </c>
      <c r="D19" s="392">
        <v>1000</v>
      </c>
      <c r="E19" s="393"/>
      <c r="F19" s="393">
        <v>1000</v>
      </c>
      <c r="G19" s="394"/>
    </row>
    <row r="20" spans="1:7" x14ac:dyDescent="0.2">
      <c r="B20" s="5" t="s">
        <v>506</v>
      </c>
      <c r="C20" s="392">
        <v>4000</v>
      </c>
      <c r="D20" s="392">
        <v>1870</v>
      </c>
      <c r="E20" s="393"/>
      <c r="F20" s="393">
        <v>1800</v>
      </c>
      <c r="G20" s="394"/>
    </row>
    <row r="21" spans="1:7" x14ac:dyDescent="0.2">
      <c r="B21" s="5" t="s">
        <v>507</v>
      </c>
      <c r="C21" s="392">
        <v>150</v>
      </c>
      <c r="D21" s="392">
        <v>453</v>
      </c>
      <c r="E21" s="393"/>
      <c r="F21" s="393">
        <v>500</v>
      </c>
      <c r="G21" s="394"/>
    </row>
    <row r="22" spans="1:7" ht="13.5" thickBot="1" x14ac:dyDescent="0.25">
      <c r="B22" s="5" t="s">
        <v>508</v>
      </c>
      <c r="C22" s="392">
        <v>550</v>
      </c>
      <c r="D22" s="392">
        <v>448</v>
      </c>
      <c r="E22" s="393"/>
      <c r="F22" s="393">
        <v>500</v>
      </c>
      <c r="G22" s="394"/>
    </row>
    <row r="23" spans="1:7" s="399" customFormat="1" ht="13.5" thickBot="1" x14ac:dyDescent="0.25">
      <c r="A23" s="395"/>
      <c r="B23" s="389" t="s">
        <v>509</v>
      </c>
      <c r="C23" s="396">
        <v>509950</v>
      </c>
      <c r="D23" s="397">
        <f>SUM(D14:D22)</f>
        <v>584173</v>
      </c>
      <c r="E23" s="398"/>
      <c r="F23" s="397">
        <f>SUM(F14:F22)</f>
        <v>557400</v>
      </c>
      <c r="G23" s="394"/>
    </row>
    <row r="24" spans="1:7" ht="13.5" thickBot="1" x14ac:dyDescent="0.25">
      <c r="A24" s="402" t="s">
        <v>510</v>
      </c>
      <c r="B24" s="403"/>
      <c r="C24" s="401"/>
      <c r="D24" s="392"/>
      <c r="E24" s="393"/>
      <c r="F24" s="393"/>
      <c r="G24" s="394"/>
    </row>
    <row r="25" spans="1:7" s="399" customFormat="1" ht="13.5" thickBot="1" x14ac:dyDescent="0.25">
      <c r="A25" s="404"/>
      <c r="B25" s="405" t="s">
        <v>510</v>
      </c>
      <c r="C25" s="396">
        <v>9000</v>
      </c>
      <c r="D25" s="397">
        <v>9489</v>
      </c>
      <c r="E25" s="398"/>
      <c r="F25" s="397">
        <v>9000</v>
      </c>
      <c r="G25" s="394"/>
    </row>
    <row r="26" spans="1:7" ht="13.5" thickBot="1" x14ac:dyDescent="0.25">
      <c r="A26" s="388" t="s">
        <v>511</v>
      </c>
      <c r="B26" s="400"/>
      <c r="C26" s="401"/>
      <c r="D26" s="392"/>
      <c r="E26" s="393"/>
      <c r="F26" s="393"/>
      <c r="G26" s="394"/>
    </row>
    <row r="27" spans="1:7" x14ac:dyDescent="0.2">
      <c r="B27" s="5" t="s">
        <v>512</v>
      </c>
      <c r="C27" s="392">
        <v>131124</v>
      </c>
      <c r="D27" s="392"/>
      <c r="E27" s="393"/>
      <c r="F27" s="393">
        <v>130000</v>
      </c>
      <c r="G27" s="394"/>
    </row>
    <row r="28" spans="1:7" x14ac:dyDescent="0.2">
      <c r="B28" s="5" t="s">
        <v>513</v>
      </c>
      <c r="C28" s="392"/>
      <c r="D28" s="392"/>
      <c r="E28" s="393"/>
      <c r="F28" s="393"/>
      <c r="G28" s="394"/>
    </row>
    <row r="29" spans="1:7" x14ac:dyDescent="0.2">
      <c r="B29" s="5" t="s">
        <v>514</v>
      </c>
      <c r="C29" s="392">
        <v>33837</v>
      </c>
      <c r="D29" s="392"/>
      <c r="E29" s="393"/>
      <c r="F29" s="393"/>
      <c r="G29" s="394"/>
    </row>
    <row r="30" spans="1:7" x14ac:dyDescent="0.2">
      <c r="B30" s="5" t="s">
        <v>515</v>
      </c>
      <c r="C30" s="392"/>
      <c r="D30" s="392"/>
      <c r="E30" s="393"/>
      <c r="F30" s="393"/>
      <c r="G30" s="394"/>
    </row>
    <row r="31" spans="1:7" ht="13.5" thickBot="1" x14ac:dyDescent="0.25">
      <c r="B31" s="5" t="s">
        <v>516</v>
      </c>
      <c r="C31" s="392"/>
      <c r="D31" s="392"/>
      <c r="E31" s="393"/>
      <c r="F31" s="393"/>
      <c r="G31" s="394"/>
    </row>
    <row r="32" spans="1:7" s="399" customFormat="1" ht="13.5" thickBot="1" x14ac:dyDescent="0.25">
      <c r="A32" s="395"/>
      <c r="B32" s="389" t="s">
        <v>517</v>
      </c>
      <c r="C32" s="396">
        <v>164961</v>
      </c>
      <c r="D32" s="397">
        <f>SUM(D27:D31)</f>
        <v>0</v>
      </c>
      <c r="E32" s="398"/>
      <c r="F32" s="397">
        <f>SUM(F27:F31)</f>
        <v>130000</v>
      </c>
      <c r="G32" s="394"/>
    </row>
    <row r="33" spans="1:7" ht="13.5" thickBot="1" x14ac:dyDescent="0.25">
      <c r="A33" s="402" t="s">
        <v>518</v>
      </c>
      <c r="B33" s="406"/>
      <c r="C33" s="401"/>
      <c r="D33" s="392"/>
      <c r="E33" s="393"/>
      <c r="F33" s="393"/>
      <c r="G33" s="394"/>
    </row>
    <row r="34" spans="1:7" x14ac:dyDescent="0.2">
      <c r="B34" s="5" t="s">
        <v>519</v>
      </c>
      <c r="C34" s="392"/>
      <c r="D34" s="392"/>
      <c r="E34" s="393"/>
      <c r="F34" s="393"/>
      <c r="G34" s="394"/>
    </row>
    <row r="35" spans="1:7" ht="13.5" thickBot="1" x14ac:dyDescent="0.25">
      <c r="B35" s="5" t="s">
        <v>520</v>
      </c>
      <c r="C35" s="392"/>
      <c r="D35" s="392"/>
      <c r="E35" s="393"/>
      <c r="F35" s="393"/>
      <c r="G35" s="394"/>
    </row>
    <row r="36" spans="1:7" s="399" customFormat="1" ht="13.5" thickBot="1" x14ac:dyDescent="0.25">
      <c r="A36" s="395"/>
      <c r="B36" s="389" t="s">
        <v>521</v>
      </c>
      <c r="C36" s="407"/>
      <c r="D36" s="408"/>
      <c r="E36" s="409"/>
      <c r="F36" s="409"/>
      <c r="G36" s="394"/>
    </row>
    <row r="37" spans="1:7" ht="13.5" thickBot="1" x14ac:dyDescent="0.25">
      <c r="A37" s="388" t="s">
        <v>522</v>
      </c>
      <c r="B37" s="400"/>
      <c r="C37" s="401"/>
      <c r="D37" s="392"/>
      <c r="E37" s="393"/>
      <c r="F37" s="393"/>
      <c r="G37" s="394"/>
    </row>
    <row r="38" spans="1:7" x14ac:dyDescent="0.2">
      <c r="B38" s="5" t="s">
        <v>523</v>
      </c>
      <c r="C38" s="392">
        <v>200</v>
      </c>
      <c r="D38" s="392">
        <v>72</v>
      </c>
      <c r="E38" s="393"/>
      <c r="F38" s="393">
        <v>100</v>
      </c>
      <c r="G38" s="394"/>
    </row>
    <row r="39" spans="1:7" x14ac:dyDescent="0.2">
      <c r="B39" s="5" t="s">
        <v>524</v>
      </c>
      <c r="C39" s="392">
        <v>50</v>
      </c>
      <c r="D39" s="392">
        <v>0</v>
      </c>
      <c r="E39" s="393"/>
      <c r="F39" s="393">
        <v>0</v>
      </c>
      <c r="G39" s="394"/>
    </row>
    <row r="40" spans="1:7" x14ac:dyDescent="0.2">
      <c r="B40" s="5" t="s">
        <v>525</v>
      </c>
      <c r="C40" s="392">
        <v>25</v>
      </c>
      <c r="D40" s="392">
        <v>0</v>
      </c>
      <c r="E40" s="393"/>
      <c r="F40" s="393">
        <v>0</v>
      </c>
      <c r="G40" s="394"/>
    </row>
    <row r="41" spans="1:7" x14ac:dyDescent="0.2">
      <c r="B41" s="5" t="s">
        <v>526</v>
      </c>
      <c r="C41" s="410">
        <v>100</v>
      </c>
      <c r="D41" s="392">
        <v>215</v>
      </c>
      <c r="E41" s="392"/>
      <c r="F41" s="392">
        <v>200</v>
      </c>
      <c r="G41" s="394"/>
    </row>
    <row r="42" spans="1:7" x14ac:dyDescent="0.2">
      <c r="B42" s="5" t="s">
        <v>527</v>
      </c>
      <c r="C42" s="392">
        <v>2000</v>
      </c>
      <c r="D42" s="392">
        <v>35355</v>
      </c>
      <c r="E42" s="392"/>
      <c r="F42" s="392">
        <v>0</v>
      </c>
      <c r="G42" s="394"/>
    </row>
    <row r="43" spans="1:7" x14ac:dyDescent="0.2">
      <c r="B43" s="5" t="s">
        <v>528</v>
      </c>
      <c r="C43" s="392"/>
      <c r="D43" s="392"/>
      <c r="E43" s="392"/>
      <c r="F43" s="392"/>
      <c r="G43" s="394"/>
    </row>
    <row r="44" spans="1:7" x14ac:dyDescent="0.2">
      <c r="B44" s="5" t="s">
        <v>529</v>
      </c>
      <c r="C44" s="392"/>
      <c r="D44" s="392"/>
      <c r="E44" s="392"/>
      <c r="F44" s="392"/>
      <c r="G44" s="394"/>
    </row>
    <row r="45" spans="1:7" x14ac:dyDescent="0.2">
      <c r="B45" s="5" t="s">
        <v>530</v>
      </c>
      <c r="C45" s="392">
        <v>300</v>
      </c>
      <c r="D45" s="392">
        <v>326</v>
      </c>
      <c r="E45" s="392"/>
      <c r="F45" s="392">
        <v>300</v>
      </c>
      <c r="G45" s="394"/>
    </row>
    <row r="46" spans="1:7" x14ac:dyDescent="0.2">
      <c r="B46" s="5" t="s">
        <v>531</v>
      </c>
      <c r="C46" s="392">
        <v>100</v>
      </c>
      <c r="D46" s="392">
        <v>60</v>
      </c>
      <c r="E46" s="392"/>
      <c r="F46" s="392">
        <v>60</v>
      </c>
      <c r="G46" s="394"/>
    </row>
    <row r="47" spans="1:7" x14ac:dyDescent="0.2">
      <c r="B47" s="5" t="s">
        <v>532</v>
      </c>
      <c r="C47" s="392">
        <v>500</v>
      </c>
      <c r="D47" s="392">
        <v>1730</v>
      </c>
      <c r="E47" s="392"/>
      <c r="F47" s="392">
        <v>1500</v>
      </c>
      <c r="G47" s="394"/>
    </row>
    <row r="48" spans="1:7" x14ac:dyDescent="0.2">
      <c r="B48" s="5" t="s">
        <v>533</v>
      </c>
      <c r="C48" s="392">
        <v>100</v>
      </c>
      <c r="D48" s="392">
        <v>300</v>
      </c>
      <c r="E48" s="392"/>
      <c r="F48" s="392">
        <v>100</v>
      </c>
      <c r="G48" s="394"/>
    </row>
    <row r="49" spans="1:8" x14ac:dyDescent="0.2">
      <c r="B49" s="5" t="s">
        <v>534</v>
      </c>
      <c r="C49" s="392">
        <v>100</v>
      </c>
      <c r="D49" s="392">
        <v>70</v>
      </c>
      <c r="E49" s="392"/>
      <c r="F49" s="392">
        <v>70</v>
      </c>
      <c r="G49" s="394"/>
    </row>
    <row r="50" spans="1:8" x14ac:dyDescent="0.2">
      <c r="B50" s="5" t="s">
        <v>535</v>
      </c>
      <c r="C50" s="392"/>
      <c r="D50" s="392"/>
      <c r="E50" s="392"/>
      <c r="F50" s="392"/>
      <c r="G50" s="394"/>
    </row>
    <row r="51" spans="1:8" ht="14.25" x14ac:dyDescent="0.2">
      <c r="B51" s="5" t="s">
        <v>536</v>
      </c>
      <c r="C51" s="392"/>
      <c r="D51" s="392"/>
      <c r="E51" s="392"/>
      <c r="F51" s="392"/>
      <c r="G51" s="411" t="s">
        <v>537</v>
      </c>
    </row>
    <row r="52" spans="1:8" x14ac:dyDescent="0.2">
      <c r="B52" s="5" t="s">
        <v>538</v>
      </c>
      <c r="C52" s="392">
        <v>3000</v>
      </c>
      <c r="D52" s="392">
        <v>2479</v>
      </c>
      <c r="E52" s="392"/>
      <c r="F52" s="392">
        <v>2500</v>
      </c>
      <c r="G52" s="412" t="s">
        <v>539</v>
      </c>
      <c r="H52" s="413"/>
    </row>
    <row r="53" spans="1:8" x14ac:dyDescent="0.2">
      <c r="B53" s="5" t="s">
        <v>540</v>
      </c>
      <c r="C53" s="392">
        <v>500</v>
      </c>
      <c r="D53" s="392">
        <v>750</v>
      </c>
      <c r="E53" s="392"/>
      <c r="F53" s="392">
        <v>750</v>
      </c>
      <c r="G53" s="412" t="s">
        <v>541</v>
      </c>
      <c r="H53" s="414"/>
    </row>
    <row r="54" spans="1:8" x14ac:dyDescent="0.2">
      <c r="A54" s="5" t="s">
        <v>542</v>
      </c>
      <c r="B54" s="5" t="s">
        <v>543</v>
      </c>
      <c r="C54" s="392">
        <v>35000</v>
      </c>
      <c r="D54" s="392">
        <v>69426</v>
      </c>
      <c r="E54" s="392"/>
      <c r="F54" s="392">
        <v>65000</v>
      </c>
      <c r="G54" s="412" t="s">
        <v>544</v>
      </c>
      <c r="H54" s="413"/>
    </row>
    <row r="55" spans="1:8" x14ac:dyDescent="0.2">
      <c r="B55" s="5" t="s">
        <v>545</v>
      </c>
      <c r="C55" s="392"/>
      <c r="D55" s="392"/>
      <c r="E55" s="392"/>
      <c r="F55" s="392"/>
      <c r="G55" s="412" t="s">
        <v>546</v>
      </c>
      <c r="H55" s="414"/>
    </row>
    <row r="56" spans="1:8" x14ac:dyDescent="0.2">
      <c r="B56" s="5" t="s">
        <v>547</v>
      </c>
      <c r="C56" s="392"/>
      <c r="D56" s="392"/>
      <c r="E56" s="392"/>
      <c r="F56" s="392"/>
      <c r="G56" s="412" t="s">
        <v>548</v>
      </c>
      <c r="H56" s="413"/>
    </row>
    <row r="57" spans="1:8" x14ac:dyDescent="0.2">
      <c r="B57" s="5" t="s">
        <v>549</v>
      </c>
      <c r="C57" s="392"/>
      <c r="D57" s="392"/>
      <c r="E57" s="392"/>
      <c r="F57" s="392"/>
      <c r="G57" s="412" t="s">
        <v>550</v>
      </c>
      <c r="H57" s="414"/>
    </row>
    <row r="58" spans="1:8" x14ac:dyDescent="0.2">
      <c r="B58" s="5" t="s">
        <v>551</v>
      </c>
      <c r="C58" s="392"/>
      <c r="D58" s="392">
        <v>8150</v>
      </c>
      <c r="E58" s="392"/>
      <c r="F58" s="392">
        <v>7000</v>
      </c>
      <c r="G58" s="412" t="s">
        <v>552</v>
      </c>
      <c r="H58" s="413"/>
    </row>
    <row r="59" spans="1:8" x14ac:dyDescent="0.2">
      <c r="B59" s="5" t="s">
        <v>553</v>
      </c>
      <c r="C59" s="392">
        <v>12500</v>
      </c>
      <c r="D59" s="392">
        <v>11551</v>
      </c>
      <c r="E59" s="392"/>
      <c r="F59" s="392">
        <v>11500</v>
      </c>
      <c r="G59" s="394"/>
      <c r="H59" s="415">
        <f>SUM(H52:H58)</f>
        <v>0</v>
      </c>
    </row>
    <row r="60" spans="1:8" ht="13.5" thickBot="1" x14ac:dyDescent="0.25">
      <c r="B60" s="5" t="s">
        <v>554</v>
      </c>
      <c r="C60" s="392"/>
      <c r="D60" s="392"/>
      <c r="E60" s="392"/>
      <c r="F60" s="392"/>
      <c r="G60" s="394"/>
    </row>
    <row r="61" spans="1:8" s="399" customFormat="1" ht="13.5" thickBot="1" x14ac:dyDescent="0.25">
      <c r="A61" s="395"/>
      <c r="B61" s="389" t="s">
        <v>555</v>
      </c>
      <c r="C61" s="396">
        <v>54475</v>
      </c>
      <c r="D61" s="397">
        <f>SUM(D38:D60)</f>
        <v>130484</v>
      </c>
      <c r="E61" s="398"/>
      <c r="F61" s="397">
        <f>SUM(F37:F60)</f>
        <v>89080</v>
      </c>
      <c r="G61" s="394"/>
    </row>
    <row r="62" spans="1:8" ht="13.5" thickBot="1" x14ac:dyDescent="0.25">
      <c r="A62" s="5" t="s">
        <v>556</v>
      </c>
      <c r="C62" s="392"/>
      <c r="D62" s="392"/>
      <c r="E62" s="393"/>
      <c r="F62" s="393"/>
      <c r="G62" s="394"/>
    </row>
    <row r="63" spans="1:8" s="399" customFormat="1" ht="13.5" thickBot="1" x14ac:dyDescent="0.25">
      <c r="B63" s="416" t="s">
        <v>556</v>
      </c>
      <c r="C63" s="396">
        <v>0</v>
      </c>
      <c r="D63" s="397">
        <v>25987</v>
      </c>
      <c r="E63" s="398"/>
      <c r="F63" s="397">
        <v>0</v>
      </c>
      <c r="G63" s="394"/>
    </row>
    <row r="64" spans="1:8" ht="13.5" thickBot="1" x14ac:dyDescent="0.25">
      <c r="A64" s="388" t="s">
        <v>557</v>
      </c>
      <c r="B64" s="400"/>
      <c r="C64" s="401"/>
      <c r="D64" s="392"/>
      <c r="E64" s="393"/>
      <c r="F64" s="393"/>
      <c r="G64" s="394"/>
    </row>
    <row r="65" spans="1:7" x14ac:dyDescent="0.2">
      <c r="B65" s="5" t="s">
        <v>558</v>
      </c>
      <c r="C65" s="392">
        <v>2500</v>
      </c>
      <c r="D65" s="410">
        <v>5668</v>
      </c>
      <c r="E65" s="393"/>
      <c r="F65" s="393">
        <v>5000</v>
      </c>
      <c r="G65" s="394"/>
    </row>
    <row r="66" spans="1:7" x14ac:dyDescent="0.2">
      <c r="B66" s="5" t="s">
        <v>559</v>
      </c>
      <c r="C66" s="392"/>
      <c r="D66" s="392">
        <v>-220</v>
      </c>
      <c r="E66" s="393"/>
      <c r="F66" s="393">
        <v>0</v>
      </c>
      <c r="G66" s="394"/>
    </row>
    <row r="67" spans="1:7" x14ac:dyDescent="0.2">
      <c r="B67" s="5" t="s">
        <v>560</v>
      </c>
      <c r="C67" s="392"/>
      <c r="D67" s="392"/>
      <c r="E67" s="393"/>
      <c r="F67" s="393"/>
      <c r="G67" s="394"/>
    </row>
    <row r="68" spans="1:7" ht="13.5" thickBot="1" x14ac:dyDescent="0.25">
      <c r="B68" s="5" t="s">
        <v>561</v>
      </c>
      <c r="C68" s="392"/>
      <c r="D68" s="392"/>
      <c r="E68" s="393"/>
      <c r="F68" s="393"/>
      <c r="G68" s="394"/>
    </row>
    <row r="69" spans="1:7" s="399" customFormat="1" ht="13.5" thickBot="1" x14ac:dyDescent="0.25">
      <c r="B69" s="416" t="s">
        <v>562</v>
      </c>
      <c r="C69" s="396">
        <v>2500</v>
      </c>
      <c r="D69" s="397">
        <f>SUM(D64:D68)</f>
        <v>5448</v>
      </c>
      <c r="E69" s="397"/>
      <c r="F69" s="397">
        <f>SUM(F64:F68)</f>
        <v>5000</v>
      </c>
      <c r="G69" s="394"/>
    </row>
    <row r="70" spans="1:7" ht="13.5" thickBot="1" x14ac:dyDescent="0.25">
      <c r="A70" s="388" t="s">
        <v>563</v>
      </c>
      <c r="B70" s="400"/>
      <c r="C70" s="401"/>
      <c r="D70" s="392"/>
      <c r="E70" s="393"/>
      <c r="F70" s="393"/>
      <c r="G70" s="394"/>
    </row>
    <row r="71" spans="1:7" x14ac:dyDescent="0.2">
      <c r="B71" s="5" t="s">
        <v>564</v>
      </c>
      <c r="C71" s="392"/>
      <c r="D71" s="392"/>
      <c r="E71" s="393"/>
      <c r="F71" s="393"/>
      <c r="G71" s="394"/>
    </row>
    <row r="72" spans="1:7" x14ac:dyDescent="0.2">
      <c r="B72" s="5" t="s">
        <v>565</v>
      </c>
      <c r="C72" s="392"/>
      <c r="D72" s="392"/>
      <c r="E72" s="393"/>
      <c r="F72" s="393"/>
      <c r="G72" s="394"/>
    </row>
    <row r="73" spans="1:7" x14ac:dyDescent="0.2">
      <c r="B73" s="5" t="s">
        <v>566</v>
      </c>
      <c r="C73" s="392"/>
      <c r="D73" s="392"/>
      <c r="E73" s="393"/>
      <c r="F73" s="393"/>
      <c r="G73" s="394"/>
    </row>
    <row r="74" spans="1:7" x14ac:dyDescent="0.2">
      <c r="B74" s="5" t="s">
        <v>567</v>
      </c>
      <c r="C74" s="392"/>
      <c r="D74" s="392"/>
      <c r="E74" s="393"/>
      <c r="F74" s="393"/>
      <c r="G74" s="394"/>
    </row>
    <row r="75" spans="1:7" x14ac:dyDescent="0.2">
      <c r="B75" s="5" t="s">
        <v>568</v>
      </c>
      <c r="C75" s="392">
        <v>500</v>
      </c>
      <c r="D75" s="392"/>
      <c r="E75" s="393"/>
      <c r="F75" s="393"/>
      <c r="G75" s="394"/>
    </row>
    <row r="76" spans="1:7" x14ac:dyDescent="0.2">
      <c r="B76" s="5" t="s">
        <v>569</v>
      </c>
      <c r="C76" s="392"/>
      <c r="D76" s="392"/>
      <c r="E76" s="393"/>
      <c r="F76" s="393"/>
      <c r="G76" s="394"/>
    </row>
    <row r="77" spans="1:7" x14ac:dyDescent="0.2">
      <c r="B77" s="5" t="s">
        <v>570</v>
      </c>
      <c r="C77" s="392"/>
      <c r="D77" s="392"/>
      <c r="E77" s="393"/>
      <c r="F77" s="393"/>
      <c r="G77" s="394"/>
    </row>
    <row r="78" spans="1:7" ht="13.5" thickBot="1" x14ac:dyDescent="0.25">
      <c r="B78" s="5" t="s">
        <v>571</v>
      </c>
      <c r="C78" s="392">
        <v>200000</v>
      </c>
      <c r="D78" s="392">
        <v>103286</v>
      </c>
      <c r="E78" s="393"/>
      <c r="F78" s="393">
        <v>75000</v>
      </c>
      <c r="G78" s="394"/>
    </row>
    <row r="79" spans="1:7" s="399" customFormat="1" ht="13.5" thickBot="1" x14ac:dyDescent="0.25">
      <c r="B79" s="416" t="s">
        <v>572</v>
      </c>
      <c r="C79" s="396">
        <v>200500</v>
      </c>
      <c r="D79" s="396">
        <f>SUM(D70:D78)</f>
        <v>103286</v>
      </c>
      <c r="E79" s="397"/>
      <c r="F79" s="397">
        <f>SUM(F70:F78)</f>
        <v>75000</v>
      </c>
      <c r="G79" s="394"/>
    </row>
    <row r="80" spans="1:7" ht="13.5" thickBot="1" x14ac:dyDescent="0.25">
      <c r="A80" s="388" t="s">
        <v>573</v>
      </c>
      <c r="B80" s="400"/>
      <c r="C80" s="401"/>
      <c r="D80" s="392"/>
      <c r="E80" s="393"/>
      <c r="F80" s="393"/>
      <c r="G80" s="394"/>
    </row>
    <row r="81" spans="1:7" s="419" customFormat="1" x14ac:dyDescent="0.2">
      <c r="A81"/>
      <c r="B81" s="5" t="s">
        <v>574</v>
      </c>
      <c r="C81" s="417"/>
      <c r="D81" s="417"/>
      <c r="E81" s="418"/>
      <c r="F81" s="418"/>
      <c r="G81" s="394"/>
    </row>
    <row r="82" spans="1:7" s="399" customFormat="1" ht="13.5" thickBot="1" x14ac:dyDescent="0.25">
      <c r="B82" s="416" t="s">
        <v>575</v>
      </c>
      <c r="C82" s="408"/>
      <c r="D82" s="408"/>
      <c r="E82" s="409"/>
      <c r="F82" s="409"/>
      <c r="G82" s="394"/>
    </row>
    <row r="83" spans="1:7" ht="13.5" thickBot="1" x14ac:dyDescent="0.25">
      <c r="A83" s="388" t="s">
        <v>576</v>
      </c>
      <c r="B83" s="400"/>
      <c r="C83" s="401"/>
      <c r="D83" s="392"/>
      <c r="E83" s="393"/>
      <c r="F83" s="393"/>
      <c r="G83" s="394"/>
    </row>
    <row r="84" spans="1:7" s="419" customFormat="1" ht="13.5" thickBot="1" x14ac:dyDescent="0.25">
      <c r="A84"/>
      <c r="B84" s="5" t="s">
        <v>577</v>
      </c>
      <c r="C84" s="417"/>
      <c r="D84" s="417"/>
      <c r="E84" s="418"/>
      <c r="F84" s="418"/>
      <c r="G84" s="394"/>
    </row>
    <row r="85" spans="1:7" s="399" customFormat="1" ht="13.5" thickBot="1" x14ac:dyDescent="0.25">
      <c r="A85" s="388" t="s">
        <v>578</v>
      </c>
      <c r="B85" s="400"/>
      <c r="C85" s="407"/>
      <c r="D85" s="408"/>
      <c r="E85" s="409"/>
      <c r="F85" s="409"/>
      <c r="G85" s="394"/>
    </row>
    <row r="86" spans="1:7" ht="13.5" thickBot="1" x14ac:dyDescent="0.25">
      <c r="A86" s="5"/>
      <c r="B86" t="s">
        <v>515</v>
      </c>
      <c r="C86" s="392"/>
      <c r="D86" s="392"/>
      <c r="E86" s="393"/>
      <c r="F86" s="393"/>
      <c r="G86" s="394"/>
    </row>
    <row r="87" spans="1:7" s="399" customFormat="1" ht="13.5" thickBot="1" x14ac:dyDescent="0.25">
      <c r="A87" s="388"/>
      <c r="B87" s="420" t="s">
        <v>579</v>
      </c>
      <c r="C87" s="397">
        <f>C79+C69+C63+C32+C25+C11+C23+C61</f>
        <v>1099589</v>
      </c>
      <c r="D87" s="397">
        <f>D79+D69+D63+D32+D25+D11+D23+D61</f>
        <v>1065644</v>
      </c>
      <c r="E87" s="421"/>
      <c r="F87" s="397">
        <f>F79+F69+F63+F32+F25+F11+F23+F61</f>
        <v>1062580</v>
      </c>
      <c r="G87" s="422" t="s">
        <v>580</v>
      </c>
    </row>
    <row r="88" spans="1:7" x14ac:dyDescent="0.2">
      <c r="A88" s="341"/>
      <c r="B88" s="341"/>
      <c r="C88" s="423"/>
      <c r="D88" s="423"/>
      <c r="E88" s="424"/>
      <c r="F88" s="424"/>
      <c r="G88" s="394"/>
    </row>
    <row r="89" spans="1:7" x14ac:dyDescent="0.2">
      <c r="A89" s="5" t="s">
        <v>581</v>
      </c>
      <c r="C89" s="392"/>
      <c r="D89" s="392"/>
      <c r="E89" s="393"/>
      <c r="F89" s="393"/>
      <c r="G89" s="394"/>
    </row>
    <row r="90" spans="1:7" s="419" customFormat="1" x14ac:dyDescent="0.2">
      <c r="B90" s="425" t="s">
        <v>582</v>
      </c>
      <c r="C90" s="417"/>
      <c r="D90" s="426"/>
      <c r="E90" s="418"/>
      <c r="F90" s="418"/>
      <c r="G90" s="427">
        <f>F87-D87</f>
        <v>-3064</v>
      </c>
    </row>
    <row r="91" spans="1:7" s="399" customFormat="1" ht="13.5" thickBot="1" x14ac:dyDescent="0.25">
      <c r="B91" s="416" t="s">
        <v>583</v>
      </c>
      <c r="C91" s="428"/>
      <c r="D91" s="429"/>
      <c r="E91" s="430"/>
      <c r="F91" s="430"/>
      <c r="G91" s="394"/>
    </row>
    <row r="92" spans="1:7" ht="13.5" thickBot="1" x14ac:dyDescent="0.25">
      <c r="C92" s="391"/>
      <c r="D92" s="431" t="s">
        <v>1</v>
      </c>
      <c r="E92" s="24"/>
      <c r="F92" s="24"/>
      <c r="G92" s="394"/>
    </row>
    <row r="93" spans="1:7" s="399" customFormat="1" ht="13.5" thickBot="1" x14ac:dyDescent="0.25">
      <c r="A93" s="416" t="s">
        <v>584</v>
      </c>
      <c r="C93" s="431">
        <f>SUM(C87:C92)</f>
        <v>1099589</v>
      </c>
      <c r="D93" s="431">
        <f>SUM(D87:D92)</f>
        <v>1065644</v>
      </c>
      <c r="E93" s="431"/>
      <c r="F93" s="431">
        <f>SUM(F87:F92)</f>
        <v>1062580</v>
      </c>
      <c r="G93" s="394"/>
    </row>
    <row r="94" spans="1:7" x14ac:dyDescent="0.2">
      <c r="G94" s="394"/>
    </row>
    <row r="95" spans="1:7" x14ac:dyDescent="0.2">
      <c r="G95" s="394"/>
    </row>
    <row r="96" spans="1:7" x14ac:dyDescent="0.2">
      <c r="G96" s="394"/>
    </row>
    <row r="97" spans="7:7" x14ac:dyDescent="0.2">
      <c r="G97" s="422" t="s">
        <v>1</v>
      </c>
    </row>
    <row r="98" spans="7:7" x14ac:dyDescent="0.2">
      <c r="G98" s="394"/>
    </row>
    <row r="99" spans="7:7" x14ac:dyDescent="0.2">
      <c r="G99" s="394"/>
    </row>
    <row r="100" spans="7:7" x14ac:dyDescent="0.2">
      <c r="G100" s="394"/>
    </row>
    <row r="101" spans="7:7" x14ac:dyDescent="0.2">
      <c r="G101" s="394"/>
    </row>
    <row r="102" spans="7:7" x14ac:dyDescent="0.2">
      <c r="G102" s="394"/>
    </row>
    <row r="103" spans="7:7" x14ac:dyDescent="0.2">
      <c r="G103" s="394"/>
    </row>
    <row r="104" spans="7:7" x14ac:dyDescent="0.2">
      <c r="G104" s="394"/>
    </row>
    <row r="105" spans="7:7" x14ac:dyDescent="0.2">
      <c r="G105" s="394"/>
    </row>
    <row r="106" spans="7:7" x14ac:dyDescent="0.2">
      <c r="G106" s="394"/>
    </row>
    <row r="107" spans="7:7" x14ac:dyDescent="0.2">
      <c r="G107" s="394"/>
    </row>
  </sheetData>
  <pageMargins left="0.7" right="0.7" top="0.75" bottom="0.75" header="0.3" footer="0.3"/>
  <pageSetup scale="5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81784-2C72-47C3-B55A-25A66F7B7B05}">
  <dimension ref="A1:D32"/>
  <sheetViews>
    <sheetView zoomScaleNormal="100" workbookViewId="0">
      <selection activeCell="G23" sqref="G23"/>
    </sheetView>
  </sheetViews>
  <sheetFormatPr defaultRowHeight="12.75" x14ac:dyDescent="0.2"/>
  <cols>
    <col min="1" max="1" width="33.5703125" bestFit="1" customWidth="1"/>
    <col min="2" max="2" width="12.7109375" bestFit="1" customWidth="1"/>
    <col min="3" max="3" width="14.140625" bestFit="1" customWidth="1"/>
    <col min="4" max="4" width="10.140625" bestFit="1" customWidth="1"/>
  </cols>
  <sheetData>
    <row r="1" spans="1:4" ht="18.75" x14ac:dyDescent="0.3">
      <c r="A1" s="432" t="s">
        <v>637</v>
      </c>
      <c r="B1" s="433"/>
    </row>
    <row r="2" spans="1:4" ht="13.5" thickBot="1" x14ac:dyDescent="0.25">
      <c r="B2" s="433"/>
    </row>
    <row r="3" spans="1:4" ht="18.75" x14ac:dyDescent="0.3">
      <c r="A3" s="538" t="s">
        <v>585</v>
      </c>
      <c r="B3" s="544"/>
      <c r="C3" s="545" t="s">
        <v>6</v>
      </c>
      <c r="D3" s="56"/>
    </row>
    <row r="4" spans="1:4" x14ac:dyDescent="0.2">
      <c r="A4" s="540" t="s">
        <v>586</v>
      </c>
      <c r="B4" s="471">
        <v>50000</v>
      </c>
      <c r="C4" s="496">
        <f t="shared" ref="C4:C16" si="0">B4/$C$32*1000</f>
        <v>0.17141809219980586</v>
      </c>
      <c r="D4" s="433"/>
    </row>
    <row r="5" spans="1:4" x14ac:dyDescent="0.2">
      <c r="A5" s="546" t="s">
        <v>587</v>
      </c>
      <c r="B5" s="471">
        <v>25000</v>
      </c>
      <c r="C5" s="496">
        <f t="shared" si="0"/>
        <v>8.570904609990293E-2</v>
      </c>
      <c r="D5" s="433"/>
    </row>
    <row r="6" spans="1:4" x14ac:dyDescent="0.2">
      <c r="A6" s="546" t="s">
        <v>588</v>
      </c>
      <c r="B6" s="471">
        <v>3000</v>
      </c>
      <c r="C6" s="496">
        <f t="shared" si="0"/>
        <v>1.0285085531988352E-2</v>
      </c>
      <c r="D6" s="433"/>
    </row>
    <row r="7" spans="1:4" x14ac:dyDescent="0.2">
      <c r="A7" s="546" t="s">
        <v>589</v>
      </c>
      <c r="B7" s="471">
        <v>10000</v>
      </c>
      <c r="C7" s="496">
        <f t="shared" si="0"/>
        <v>3.4283618439961173E-2</v>
      </c>
      <c r="D7" s="433"/>
    </row>
    <row r="8" spans="1:4" x14ac:dyDescent="0.2">
      <c r="A8" s="546" t="s">
        <v>590</v>
      </c>
      <c r="B8" s="471">
        <v>100000</v>
      </c>
      <c r="C8" s="496">
        <f t="shared" si="0"/>
        <v>0.34283618439961172</v>
      </c>
      <c r="D8" s="433"/>
    </row>
    <row r="9" spans="1:4" x14ac:dyDescent="0.2">
      <c r="A9" s="546" t="s">
        <v>424</v>
      </c>
      <c r="B9" s="471">
        <v>10000</v>
      </c>
      <c r="C9" s="496">
        <f t="shared" si="0"/>
        <v>3.4283618439961173E-2</v>
      </c>
      <c r="D9" s="433"/>
    </row>
    <row r="10" spans="1:4" x14ac:dyDescent="0.2">
      <c r="A10" s="546" t="s">
        <v>591</v>
      </c>
      <c r="B10" s="471">
        <v>26000</v>
      </c>
      <c r="C10" s="496">
        <f t="shared" si="0"/>
        <v>8.9137407943899044E-2</v>
      </c>
      <c r="D10" s="433"/>
    </row>
    <row r="11" spans="1:4" x14ac:dyDescent="0.2">
      <c r="A11" s="546" t="s">
        <v>612</v>
      </c>
      <c r="B11" s="471">
        <v>8000</v>
      </c>
      <c r="C11" s="496">
        <f t="shared" si="0"/>
        <v>2.7426894751968939E-2</v>
      </c>
      <c r="D11" s="433"/>
    </row>
    <row r="12" spans="1:4" x14ac:dyDescent="0.2">
      <c r="A12" s="546" t="s">
        <v>613</v>
      </c>
      <c r="B12" s="471">
        <v>35000</v>
      </c>
      <c r="C12" s="496">
        <f t="shared" si="0"/>
        <v>0.11999266453986411</v>
      </c>
      <c r="D12" s="433"/>
    </row>
    <row r="13" spans="1:4" x14ac:dyDescent="0.2">
      <c r="A13" s="546" t="s">
        <v>592</v>
      </c>
      <c r="B13" s="471">
        <v>15000</v>
      </c>
      <c r="C13" s="496">
        <f t="shared" si="0"/>
        <v>5.1425427659941764E-2</v>
      </c>
      <c r="D13" s="433"/>
    </row>
    <row r="14" spans="1:4" x14ac:dyDescent="0.2">
      <c r="A14" s="547" t="s">
        <v>593</v>
      </c>
      <c r="B14" s="471">
        <v>9000</v>
      </c>
      <c r="C14" s="496">
        <f t="shared" si="0"/>
        <v>3.085525659596506E-2</v>
      </c>
      <c r="D14" s="433"/>
    </row>
    <row r="15" spans="1:4" x14ac:dyDescent="0.2">
      <c r="A15" s="548" t="s">
        <v>628</v>
      </c>
      <c r="B15" s="471">
        <v>20000</v>
      </c>
      <c r="C15" s="496">
        <f t="shared" si="0"/>
        <v>6.8567236879922347E-2</v>
      </c>
      <c r="D15" s="433"/>
    </row>
    <row r="16" spans="1:4" x14ac:dyDescent="0.2">
      <c r="A16" s="547" t="s">
        <v>675</v>
      </c>
      <c r="B16" s="472">
        <v>400000</v>
      </c>
      <c r="C16" s="496">
        <f t="shared" si="0"/>
        <v>1.3713447375984469</v>
      </c>
    </row>
    <row r="17" spans="1:3" ht="13.5" customHeight="1" thickBot="1" x14ac:dyDescent="0.3">
      <c r="A17" s="541"/>
      <c r="B17" s="549">
        <f>SUM(B4:B16)</f>
        <v>711000</v>
      </c>
      <c r="C17" s="532">
        <f>SUM(C4:C16)</f>
        <v>2.4375652710812394</v>
      </c>
    </row>
    <row r="18" spans="1:3" x14ac:dyDescent="0.2">
      <c r="B18" s="433"/>
      <c r="C18" s="31"/>
    </row>
    <row r="19" spans="1:3" ht="18.75" x14ac:dyDescent="0.3">
      <c r="A19" s="432"/>
      <c r="B19" s="433"/>
      <c r="C19" s="31"/>
    </row>
    <row r="20" spans="1:3" ht="13.5" thickBot="1" x14ac:dyDescent="0.25"/>
    <row r="21" spans="1:3" ht="18.75" x14ac:dyDescent="0.3">
      <c r="A21" s="538" t="s">
        <v>594</v>
      </c>
      <c r="B21" s="539"/>
      <c r="C21" s="521"/>
    </row>
    <row r="22" spans="1:3" x14ac:dyDescent="0.2">
      <c r="A22" s="540" t="s">
        <v>595</v>
      </c>
      <c r="B22" s="471">
        <v>8500</v>
      </c>
      <c r="C22" s="496">
        <f t="shared" ref="C22:C27" si="1">B22/$C$32*1000</f>
        <v>2.9141075673966999E-2</v>
      </c>
    </row>
    <row r="23" spans="1:3" x14ac:dyDescent="0.2">
      <c r="A23" s="540" t="s">
        <v>611</v>
      </c>
      <c r="B23" s="471">
        <v>4968</v>
      </c>
      <c r="C23" s="496">
        <f t="shared" si="1"/>
        <v>1.7032101640972713E-2</v>
      </c>
    </row>
    <row r="24" spans="1:3" x14ac:dyDescent="0.2">
      <c r="A24" s="540" t="s">
        <v>676</v>
      </c>
      <c r="B24" s="471">
        <v>1000</v>
      </c>
      <c r="C24" s="496">
        <f t="shared" si="1"/>
        <v>3.4283618439961173E-3</v>
      </c>
    </row>
    <row r="25" spans="1:3" x14ac:dyDescent="0.2">
      <c r="A25" s="540" t="s">
        <v>596</v>
      </c>
      <c r="B25" s="471">
        <v>6000</v>
      </c>
      <c r="C25" s="496">
        <f t="shared" si="1"/>
        <v>2.0570171063976704E-2</v>
      </c>
    </row>
    <row r="26" spans="1:3" x14ac:dyDescent="0.2">
      <c r="A26" s="540" t="s">
        <v>597</v>
      </c>
      <c r="B26" s="473">
        <v>2500</v>
      </c>
      <c r="C26" s="496">
        <f t="shared" si="1"/>
        <v>8.5709046099902934E-3</v>
      </c>
    </row>
    <row r="27" spans="1:3" x14ac:dyDescent="0.2">
      <c r="A27" s="540" t="s">
        <v>598</v>
      </c>
      <c r="B27" s="473">
        <v>4000</v>
      </c>
      <c r="C27" s="496">
        <f t="shared" si="1"/>
        <v>1.3713447375984469E-2</v>
      </c>
    </row>
    <row r="28" spans="1:3" ht="15.75" thickBot="1" x14ac:dyDescent="0.3">
      <c r="A28" s="541"/>
      <c r="B28" s="542">
        <f>SUM(B19:B27)</f>
        <v>26968</v>
      </c>
      <c r="C28" s="543">
        <f>SUM(C22:C27)</f>
        <v>9.2456062208887288E-2</v>
      </c>
    </row>
    <row r="29" spans="1:3" ht="13.5" thickBot="1" x14ac:dyDescent="0.25">
      <c r="B29" s="433"/>
      <c r="C29" s="31"/>
    </row>
    <row r="30" spans="1:3" ht="15.75" thickBot="1" x14ac:dyDescent="0.3">
      <c r="A30" s="535" t="s">
        <v>677</v>
      </c>
      <c r="B30" s="536">
        <f>B28+B17</f>
        <v>737968</v>
      </c>
      <c r="C30" s="537">
        <f>C17+C28</f>
        <v>2.5300213332901267</v>
      </c>
    </row>
    <row r="31" spans="1:3" ht="13.5" thickBot="1" x14ac:dyDescent="0.25"/>
    <row r="32" spans="1:3" ht="16.5" thickBot="1" x14ac:dyDescent="0.3">
      <c r="B32" s="534" t="s">
        <v>599</v>
      </c>
      <c r="C32" s="502">
        <v>291684497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B0AFC-7CEC-4415-9841-1E166B13442B}">
  <sheetPr>
    <pageSetUpPr fitToPage="1"/>
  </sheetPr>
  <dimension ref="A1:L36"/>
  <sheetViews>
    <sheetView zoomScaleNormal="100" workbookViewId="0">
      <selection activeCell="G44" sqref="G44"/>
    </sheetView>
  </sheetViews>
  <sheetFormatPr defaultRowHeight="12.75" x14ac:dyDescent="0.2"/>
  <cols>
    <col min="1" max="1" width="9.85546875" bestFit="1" customWidth="1"/>
    <col min="2" max="2" width="25.5703125" bestFit="1" customWidth="1"/>
    <col min="3" max="3" width="12" bestFit="1" customWidth="1"/>
    <col min="4" max="4" width="12.7109375" customWidth="1"/>
    <col min="5" max="5" width="0.140625" customWidth="1"/>
    <col min="6" max="6" width="12.7109375" hidden="1" customWidth="1"/>
    <col min="7" max="7" width="12.7109375" customWidth="1"/>
    <col min="8" max="8" width="14.28515625" style="56" customWidth="1"/>
    <col min="9" max="9" width="11.28515625" customWidth="1"/>
    <col min="10" max="10" width="9.7109375" customWidth="1"/>
    <col min="20" max="20" width="8.7109375" customWidth="1"/>
  </cols>
  <sheetData>
    <row r="1" spans="1:11" ht="62.85" customHeight="1" x14ac:dyDescent="0.2">
      <c r="A1" s="7"/>
      <c r="B1" s="32" t="s">
        <v>29</v>
      </c>
      <c r="C1" s="33" t="s">
        <v>629</v>
      </c>
      <c r="D1" s="33" t="s">
        <v>633</v>
      </c>
      <c r="E1" s="33" t="s">
        <v>30</v>
      </c>
      <c r="F1" s="33" t="s">
        <v>31</v>
      </c>
      <c r="G1" s="33" t="s">
        <v>630</v>
      </c>
      <c r="H1" s="33" t="s">
        <v>631</v>
      </c>
      <c r="I1" s="33" t="s">
        <v>32</v>
      </c>
      <c r="J1" s="33" t="s">
        <v>33</v>
      </c>
      <c r="K1" s="34"/>
    </row>
    <row r="2" spans="1:11" ht="15.75" x14ac:dyDescent="0.2">
      <c r="A2" s="35" t="s">
        <v>34</v>
      </c>
      <c r="B2" s="36" t="s">
        <v>35</v>
      </c>
      <c r="C2" s="37"/>
      <c r="D2" s="37"/>
      <c r="E2" s="37"/>
      <c r="F2" s="37"/>
      <c r="G2" s="37"/>
      <c r="H2" s="38"/>
      <c r="I2" s="39"/>
      <c r="J2" s="40"/>
    </row>
    <row r="3" spans="1:11" x14ac:dyDescent="0.2">
      <c r="A3" s="41" t="s">
        <v>36</v>
      </c>
      <c r="B3" s="42" t="s">
        <v>37</v>
      </c>
      <c r="C3" s="28">
        <v>42000</v>
      </c>
      <c r="D3" s="28">
        <v>40250</v>
      </c>
      <c r="E3" s="28"/>
      <c r="F3" s="28"/>
      <c r="G3" s="28">
        <v>42000</v>
      </c>
      <c r="H3" s="43">
        <v>43680</v>
      </c>
      <c r="I3" s="44">
        <f>H3-C3</f>
        <v>1680</v>
      </c>
      <c r="J3" s="45">
        <f>I3/C3</f>
        <v>0.04</v>
      </c>
    </row>
    <row r="4" spans="1:11" x14ac:dyDescent="0.2">
      <c r="A4" s="41" t="s">
        <v>38</v>
      </c>
      <c r="B4" s="42" t="s">
        <v>39</v>
      </c>
      <c r="C4" s="28">
        <v>55640</v>
      </c>
      <c r="D4" s="28">
        <v>63200</v>
      </c>
      <c r="E4" s="28"/>
      <c r="F4" s="28"/>
      <c r="G4" s="28">
        <v>55640</v>
      </c>
      <c r="H4" s="46">
        <v>65000</v>
      </c>
      <c r="I4" s="44">
        <f>H4-C4</f>
        <v>9360</v>
      </c>
      <c r="J4" s="45">
        <f>I4/C4</f>
        <v>0.16822429906542055</v>
      </c>
      <c r="K4" s="18"/>
    </row>
    <row r="5" spans="1:11" x14ac:dyDescent="0.2">
      <c r="A5" s="41"/>
      <c r="B5" s="42" t="s">
        <v>40</v>
      </c>
      <c r="C5" s="28"/>
      <c r="D5" s="28"/>
      <c r="E5" s="28"/>
      <c r="F5" s="28"/>
      <c r="G5" s="28"/>
      <c r="H5" s="46">
        <v>500</v>
      </c>
      <c r="I5" s="44">
        <v>500</v>
      </c>
      <c r="J5" s="45"/>
    </row>
    <row r="6" spans="1:11" x14ac:dyDescent="0.2">
      <c r="A6" s="41" t="s">
        <v>41</v>
      </c>
      <c r="B6" s="42" t="s">
        <v>42</v>
      </c>
      <c r="C6" s="28">
        <v>8000</v>
      </c>
      <c r="D6" s="28">
        <v>6400</v>
      </c>
      <c r="E6" s="28"/>
      <c r="F6" s="28"/>
      <c r="G6" s="28">
        <v>8000</v>
      </c>
      <c r="H6" s="43">
        <v>8000</v>
      </c>
      <c r="I6" s="47">
        <v>0</v>
      </c>
      <c r="J6" s="45">
        <f t="shared" ref="J6:J29" si="0">I6/C6</f>
        <v>0</v>
      </c>
    </row>
    <row r="7" spans="1:11" x14ac:dyDescent="0.2">
      <c r="A7" s="41" t="s">
        <v>43</v>
      </c>
      <c r="B7" s="42" t="s">
        <v>44</v>
      </c>
      <c r="C7" s="28">
        <v>15750</v>
      </c>
      <c r="D7" s="28">
        <v>16300</v>
      </c>
      <c r="E7" s="28"/>
      <c r="F7" s="28"/>
      <c r="G7" s="28">
        <v>15750</v>
      </c>
      <c r="H7" s="43">
        <v>15750</v>
      </c>
      <c r="I7" s="47">
        <v>0</v>
      </c>
      <c r="J7" s="45">
        <f t="shared" si="0"/>
        <v>0</v>
      </c>
    </row>
    <row r="8" spans="1:11" ht="12.75" customHeight="1" x14ac:dyDescent="0.2">
      <c r="A8" s="41" t="s">
        <v>45</v>
      </c>
      <c r="B8" s="42" t="s">
        <v>46</v>
      </c>
      <c r="C8" s="28">
        <v>7469</v>
      </c>
      <c r="D8" s="28">
        <v>8145</v>
      </c>
      <c r="E8" s="28"/>
      <c r="F8" s="28"/>
      <c r="G8" s="28">
        <v>7469</v>
      </c>
      <c r="H8" s="43">
        <v>9000</v>
      </c>
      <c r="I8" s="48">
        <f>H8-C8</f>
        <v>1531</v>
      </c>
      <c r="J8" s="45">
        <f t="shared" si="0"/>
        <v>0.20498058642388539</v>
      </c>
    </row>
    <row r="9" spans="1:11" x14ac:dyDescent="0.2">
      <c r="A9" s="41" t="s">
        <v>47</v>
      </c>
      <c r="B9" s="42" t="s">
        <v>48</v>
      </c>
      <c r="C9" s="28">
        <v>13728</v>
      </c>
      <c r="D9" s="28">
        <v>14521</v>
      </c>
      <c r="E9" s="28"/>
      <c r="F9" s="28"/>
      <c r="G9" s="28">
        <v>13728</v>
      </c>
      <c r="H9" s="43">
        <v>15700</v>
      </c>
      <c r="I9" s="48">
        <f>H9-C9</f>
        <v>1972</v>
      </c>
      <c r="J9" s="45">
        <f t="shared" si="0"/>
        <v>0.14364801864801865</v>
      </c>
    </row>
    <row r="10" spans="1:11" x14ac:dyDescent="0.2">
      <c r="A10" s="41" t="s">
        <v>49</v>
      </c>
      <c r="B10" s="42" t="s">
        <v>50</v>
      </c>
      <c r="C10" s="28">
        <v>100</v>
      </c>
      <c r="D10" s="28">
        <v>0</v>
      </c>
      <c r="E10" s="28"/>
      <c r="F10" s="28"/>
      <c r="G10" s="28">
        <v>100</v>
      </c>
      <c r="H10" s="43">
        <v>100</v>
      </c>
      <c r="I10" s="47">
        <v>0</v>
      </c>
      <c r="J10" s="45">
        <f t="shared" si="0"/>
        <v>0</v>
      </c>
    </row>
    <row r="11" spans="1:11" x14ac:dyDescent="0.2">
      <c r="A11" s="41" t="s">
        <v>51</v>
      </c>
      <c r="B11" s="42" t="s">
        <v>52</v>
      </c>
      <c r="C11" s="28">
        <v>1200</v>
      </c>
      <c r="D11" s="28">
        <v>973</v>
      </c>
      <c r="E11" s="28"/>
      <c r="F11" s="28"/>
      <c r="G11" s="28">
        <v>1200</v>
      </c>
      <c r="H11" s="43">
        <v>1008</v>
      </c>
      <c r="I11" s="48">
        <f>H11-C11</f>
        <v>-192</v>
      </c>
      <c r="J11" s="45">
        <f t="shared" si="0"/>
        <v>-0.16</v>
      </c>
    </row>
    <row r="12" spans="1:11" x14ac:dyDescent="0.2">
      <c r="A12" s="41" t="s">
        <v>53</v>
      </c>
      <c r="B12" s="42" t="s">
        <v>54</v>
      </c>
      <c r="C12" s="28">
        <v>11456</v>
      </c>
      <c r="D12" s="28">
        <v>12125.85</v>
      </c>
      <c r="E12" s="28"/>
      <c r="F12" s="28"/>
      <c r="G12" s="28">
        <v>11456</v>
      </c>
      <c r="H12" s="46">
        <v>14000</v>
      </c>
      <c r="I12" s="48">
        <f t="shared" ref="I12:I29" si="1">H12-C12</f>
        <v>2544</v>
      </c>
      <c r="J12" s="45">
        <f t="shared" si="0"/>
        <v>0.22206703910614525</v>
      </c>
    </row>
    <row r="13" spans="1:11" x14ac:dyDescent="0.2">
      <c r="A13" s="41" t="s">
        <v>55</v>
      </c>
      <c r="B13" s="42" t="s">
        <v>56</v>
      </c>
      <c r="C13" s="28">
        <v>12000</v>
      </c>
      <c r="D13" s="28">
        <v>13331.29</v>
      </c>
      <c r="E13" s="28"/>
      <c r="F13" s="28"/>
      <c r="G13" s="28">
        <v>12000</v>
      </c>
      <c r="H13" s="43">
        <v>13000</v>
      </c>
      <c r="I13" s="48">
        <f t="shared" si="1"/>
        <v>1000</v>
      </c>
      <c r="J13" s="45">
        <f t="shared" si="0"/>
        <v>8.3333333333333329E-2</v>
      </c>
    </row>
    <row r="14" spans="1:11" x14ac:dyDescent="0.2">
      <c r="A14" s="41" t="s">
        <v>615</v>
      </c>
      <c r="B14" s="42" t="s">
        <v>616</v>
      </c>
      <c r="C14" s="28"/>
      <c r="D14" s="28"/>
      <c r="E14" s="28"/>
      <c r="F14" s="28"/>
      <c r="G14" s="28"/>
      <c r="H14" s="43"/>
      <c r="I14" s="48"/>
      <c r="J14" s="45"/>
    </row>
    <row r="15" spans="1:11" x14ac:dyDescent="0.2">
      <c r="A15" s="41" t="s">
        <v>57</v>
      </c>
      <c r="B15" s="42" t="s">
        <v>58</v>
      </c>
      <c r="C15" s="28">
        <v>500</v>
      </c>
      <c r="D15" s="28">
        <v>0</v>
      </c>
      <c r="E15" s="28"/>
      <c r="F15" s="28"/>
      <c r="G15" s="28">
        <v>500</v>
      </c>
      <c r="H15" s="43">
        <v>300</v>
      </c>
      <c r="I15" s="48">
        <f t="shared" si="1"/>
        <v>-200</v>
      </c>
      <c r="J15" s="45">
        <f t="shared" si="0"/>
        <v>-0.4</v>
      </c>
    </row>
    <row r="16" spans="1:11" x14ac:dyDescent="0.2">
      <c r="A16" s="41" t="s">
        <v>59</v>
      </c>
      <c r="B16" s="42" t="s">
        <v>60</v>
      </c>
      <c r="C16" s="28"/>
      <c r="D16" s="28"/>
      <c r="E16" s="28"/>
      <c r="F16" s="28"/>
      <c r="G16" s="28"/>
      <c r="H16" s="46"/>
      <c r="I16" s="48">
        <f t="shared" si="1"/>
        <v>0</v>
      </c>
      <c r="J16" s="45"/>
    </row>
    <row r="17" spans="1:12" x14ac:dyDescent="0.2">
      <c r="A17" s="41" t="s">
        <v>61</v>
      </c>
      <c r="B17" s="42" t="s">
        <v>62</v>
      </c>
      <c r="C17" s="28">
        <v>2000</v>
      </c>
      <c r="D17" s="28">
        <v>1975</v>
      </c>
      <c r="E17" s="28"/>
      <c r="F17" s="28"/>
      <c r="G17" s="28">
        <v>2000</v>
      </c>
      <c r="H17" s="46">
        <v>2200</v>
      </c>
      <c r="I17" s="48">
        <f t="shared" si="1"/>
        <v>200</v>
      </c>
      <c r="J17" s="45">
        <f t="shared" si="0"/>
        <v>0.1</v>
      </c>
    </row>
    <row r="18" spans="1:12" x14ac:dyDescent="0.2">
      <c r="A18" s="41" t="s">
        <v>63</v>
      </c>
      <c r="B18" s="42" t="s">
        <v>64</v>
      </c>
      <c r="C18" s="28">
        <v>3370</v>
      </c>
      <c r="D18" s="28">
        <v>2985</v>
      </c>
      <c r="E18" s="28"/>
      <c r="F18" s="28"/>
      <c r="G18" s="28">
        <v>3370</v>
      </c>
      <c r="H18" s="43">
        <v>2985</v>
      </c>
      <c r="I18" s="48">
        <f t="shared" si="1"/>
        <v>-385</v>
      </c>
      <c r="J18" s="45">
        <f t="shared" si="0"/>
        <v>-0.1142433234421365</v>
      </c>
    </row>
    <row r="19" spans="1:12" x14ac:dyDescent="0.2">
      <c r="A19" s="41" t="s">
        <v>65</v>
      </c>
      <c r="B19" s="42" t="s">
        <v>66</v>
      </c>
      <c r="C19" s="28">
        <v>2386</v>
      </c>
      <c r="D19" s="28">
        <v>2386</v>
      </c>
      <c r="E19" s="28"/>
      <c r="F19" s="28"/>
      <c r="G19" s="28">
        <v>2386</v>
      </c>
      <c r="H19" s="43">
        <v>2386</v>
      </c>
      <c r="I19" s="48">
        <f t="shared" si="1"/>
        <v>0</v>
      </c>
      <c r="J19" s="45">
        <f t="shared" si="0"/>
        <v>0</v>
      </c>
      <c r="K19" s="18"/>
      <c r="L19" s="18"/>
    </row>
    <row r="20" spans="1:12" x14ac:dyDescent="0.2">
      <c r="A20" s="41" t="s">
        <v>67</v>
      </c>
      <c r="B20" s="42" t="s">
        <v>68</v>
      </c>
      <c r="C20" s="28">
        <v>1500</v>
      </c>
      <c r="D20" s="28">
        <v>1654</v>
      </c>
      <c r="E20" s="28"/>
      <c r="F20" s="28"/>
      <c r="G20" s="28">
        <v>1500</v>
      </c>
      <c r="H20" s="43">
        <v>1800</v>
      </c>
      <c r="I20" s="48">
        <f t="shared" si="1"/>
        <v>300</v>
      </c>
      <c r="J20" s="45">
        <f t="shared" si="0"/>
        <v>0.2</v>
      </c>
    </row>
    <row r="21" spans="1:12" x14ac:dyDescent="0.2">
      <c r="A21" s="41" t="s">
        <v>69</v>
      </c>
      <c r="B21" s="42" t="s">
        <v>70</v>
      </c>
      <c r="C21" s="28">
        <v>1300</v>
      </c>
      <c r="D21" s="28">
        <v>1929</v>
      </c>
      <c r="E21" s="28"/>
      <c r="F21" s="28"/>
      <c r="G21" s="28">
        <v>1300</v>
      </c>
      <c r="H21" s="43">
        <v>1300</v>
      </c>
      <c r="I21" s="48">
        <f t="shared" si="1"/>
        <v>0</v>
      </c>
      <c r="J21" s="45">
        <f t="shared" si="0"/>
        <v>0</v>
      </c>
    </row>
    <row r="22" spans="1:12" x14ac:dyDescent="0.2">
      <c r="A22" s="41" t="s">
        <v>71</v>
      </c>
      <c r="B22" s="42" t="s">
        <v>72</v>
      </c>
      <c r="C22" s="28">
        <v>1200</v>
      </c>
      <c r="D22" s="28">
        <v>1060.72</v>
      </c>
      <c r="E22" s="28"/>
      <c r="F22" s="28"/>
      <c r="G22" s="28">
        <v>1200</v>
      </c>
      <c r="H22" s="43">
        <v>1400</v>
      </c>
      <c r="I22" s="48">
        <f t="shared" si="1"/>
        <v>200</v>
      </c>
      <c r="J22" s="45">
        <f t="shared" si="0"/>
        <v>0.16666666666666666</v>
      </c>
    </row>
    <row r="23" spans="1:12" x14ac:dyDescent="0.2">
      <c r="A23" s="41" t="s">
        <v>73</v>
      </c>
      <c r="B23" s="42" t="s">
        <v>74</v>
      </c>
      <c r="C23" s="28">
        <v>192</v>
      </c>
      <c r="D23" s="28">
        <v>36</v>
      </c>
      <c r="E23" s="28"/>
      <c r="F23" s="28"/>
      <c r="G23" s="28">
        <v>192</v>
      </c>
      <c r="H23" s="43">
        <v>150</v>
      </c>
      <c r="I23" s="48">
        <f t="shared" si="1"/>
        <v>-42</v>
      </c>
      <c r="J23" s="45">
        <f t="shared" si="0"/>
        <v>-0.21875</v>
      </c>
    </row>
    <row r="24" spans="1:12" x14ac:dyDescent="0.2">
      <c r="A24" s="41" t="s">
        <v>75</v>
      </c>
      <c r="B24" s="42" t="s">
        <v>76</v>
      </c>
      <c r="C24" s="28">
        <v>2072</v>
      </c>
      <c r="D24" s="28">
        <v>900</v>
      </c>
      <c r="E24" s="28"/>
      <c r="F24" s="28"/>
      <c r="G24" s="28">
        <v>2072</v>
      </c>
      <c r="H24" s="43">
        <v>1400</v>
      </c>
      <c r="I24" s="48">
        <f t="shared" si="1"/>
        <v>-672</v>
      </c>
      <c r="J24" s="45">
        <f t="shared" si="0"/>
        <v>-0.32432432432432434</v>
      </c>
    </row>
    <row r="25" spans="1:12" x14ac:dyDescent="0.2">
      <c r="A25" s="41" t="s">
        <v>77</v>
      </c>
      <c r="B25" s="42" t="s">
        <v>78</v>
      </c>
      <c r="C25" s="28"/>
      <c r="D25" s="28">
        <v>33</v>
      </c>
      <c r="E25" s="28"/>
      <c r="F25" s="28"/>
      <c r="G25" s="28"/>
      <c r="H25" s="43"/>
      <c r="I25" s="48">
        <f t="shared" si="1"/>
        <v>0</v>
      </c>
      <c r="J25" s="45"/>
    </row>
    <row r="26" spans="1:12" x14ac:dyDescent="0.2">
      <c r="A26" s="41" t="s">
        <v>79</v>
      </c>
      <c r="B26" s="42" t="s">
        <v>80</v>
      </c>
      <c r="C26" s="28">
        <v>500</v>
      </c>
      <c r="D26" s="28">
        <v>367</v>
      </c>
      <c r="E26" s="28"/>
      <c r="F26" s="28"/>
      <c r="G26" s="28">
        <v>500</v>
      </c>
      <c r="H26" s="43">
        <v>500</v>
      </c>
      <c r="I26" s="48">
        <f t="shared" si="1"/>
        <v>0</v>
      </c>
      <c r="J26" s="45">
        <f t="shared" si="0"/>
        <v>0</v>
      </c>
    </row>
    <row r="27" spans="1:12" x14ac:dyDescent="0.2">
      <c r="A27" s="41" t="s">
        <v>81</v>
      </c>
      <c r="B27" s="42" t="s">
        <v>82</v>
      </c>
      <c r="C27" s="28">
        <v>150</v>
      </c>
      <c r="D27" s="28">
        <v>319</v>
      </c>
      <c r="E27" s="28"/>
      <c r="F27" s="28"/>
      <c r="G27" s="28">
        <v>150</v>
      </c>
      <c r="H27" s="43">
        <v>400</v>
      </c>
      <c r="I27" s="48">
        <f t="shared" si="1"/>
        <v>250</v>
      </c>
      <c r="J27" s="45">
        <f t="shared" si="0"/>
        <v>1.6666666666666667</v>
      </c>
    </row>
    <row r="28" spans="1:12" x14ac:dyDescent="0.2">
      <c r="A28" s="41" t="s">
        <v>83</v>
      </c>
      <c r="B28" s="42" t="s">
        <v>84</v>
      </c>
      <c r="C28" s="28"/>
      <c r="D28" s="28"/>
      <c r="E28" s="28"/>
      <c r="F28" s="28"/>
      <c r="G28" s="28"/>
      <c r="H28" s="43"/>
      <c r="I28" s="48">
        <f t="shared" si="1"/>
        <v>0</v>
      </c>
      <c r="J28" s="49"/>
    </row>
    <row r="29" spans="1:12" ht="15.75" x14ac:dyDescent="0.2">
      <c r="A29" s="35" t="s">
        <v>85</v>
      </c>
      <c r="B29" s="36" t="s">
        <v>35</v>
      </c>
      <c r="C29" s="50">
        <f t="shared" ref="C29:H29" si="2">SUM(C3:C28)</f>
        <v>182513</v>
      </c>
      <c r="D29" s="50">
        <f t="shared" si="2"/>
        <v>188890.86000000002</v>
      </c>
      <c r="E29" s="50">
        <f t="shared" si="2"/>
        <v>0</v>
      </c>
      <c r="F29" s="50">
        <f t="shared" si="2"/>
        <v>0</v>
      </c>
      <c r="G29" s="50">
        <f t="shared" si="2"/>
        <v>182513</v>
      </c>
      <c r="H29" s="51">
        <f t="shared" si="2"/>
        <v>200559</v>
      </c>
      <c r="I29" s="52">
        <f t="shared" si="1"/>
        <v>18046</v>
      </c>
      <c r="J29" s="436">
        <f t="shared" si="0"/>
        <v>9.8875148619550393E-2</v>
      </c>
      <c r="K29" s="27"/>
    </row>
    <row r="30" spans="1:12" x14ac:dyDescent="0.2">
      <c r="B30" s="53"/>
      <c r="C30" s="54"/>
      <c r="D30" s="55"/>
      <c r="E30" s="54"/>
      <c r="F30" s="54"/>
      <c r="G30" s="54"/>
    </row>
    <row r="31" spans="1:12" x14ac:dyDescent="0.2">
      <c r="B31" s="53"/>
      <c r="C31" s="54"/>
      <c r="D31" s="54"/>
      <c r="E31" s="54"/>
      <c r="F31" s="54"/>
      <c r="G31" s="54"/>
    </row>
    <row r="32" spans="1:12" x14ac:dyDescent="0.2">
      <c r="C32" s="54"/>
      <c r="D32" s="54"/>
      <c r="E32" s="54"/>
      <c r="F32" s="54"/>
      <c r="G32" s="54"/>
      <c r="H32" s="57"/>
    </row>
    <row r="33" spans="8:9" x14ac:dyDescent="0.2">
      <c r="H33" s="57"/>
      <c r="I33" s="30"/>
    </row>
    <row r="34" spans="8:9" x14ac:dyDescent="0.2">
      <c r="H34" s="251"/>
    </row>
    <row r="36" spans="8:9" x14ac:dyDescent="0.2">
      <c r="I36" s="30"/>
    </row>
  </sheetData>
  <pageMargins left="0.75" right="0.75" top="1" bottom="1" header="0.5" footer="0.5"/>
  <pageSetup scale="95" orientation="landscape" r:id="rId1"/>
  <headerFooter alignWithMargins="0">
    <oddFooter>&amp;L&amp;A&amp;C&amp;D &amp;T&amp;R&amp;P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C0880-1CEE-4701-9F78-14B34F6BE5DA}">
  <sheetPr>
    <pageSetUpPr fitToPage="1"/>
  </sheetPr>
  <dimension ref="A1:M24"/>
  <sheetViews>
    <sheetView zoomScaleNormal="100" workbookViewId="0">
      <selection activeCell="D18" sqref="D18"/>
    </sheetView>
  </sheetViews>
  <sheetFormatPr defaultRowHeight="12.75" x14ac:dyDescent="0.2"/>
  <cols>
    <col min="1" max="1" width="9.85546875" bestFit="1" customWidth="1"/>
    <col min="2" max="2" width="49.28515625" bestFit="1" customWidth="1"/>
    <col min="3" max="4" width="17.42578125" style="5" customWidth="1"/>
    <col min="5" max="5" width="17.42578125" style="5" hidden="1" customWidth="1"/>
    <col min="6" max="6" width="61.140625" hidden="1" customWidth="1"/>
    <col min="7" max="7" width="11" customWidth="1"/>
    <col min="8" max="8" width="13.28515625" bestFit="1" customWidth="1"/>
    <col min="9" max="9" width="11.28515625" customWidth="1"/>
    <col min="10" max="10" width="9.7109375" customWidth="1"/>
  </cols>
  <sheetData>
    <row r="1" spans="1:13" ht="47.25" x14ac:dyDescent="0.2">
      <c r="A1" s="58" t="s">
        <v>1</v>
      </c>
      <c r="B1" s="59" t="s">
        <v>86</v>
      </c>
      <c r="C1" s="33" t="s">
        <v>629</v>
      </c>
      <c r="D1" s="33" t="s">
        <v>633</v>
      </c>
      <c r="E1" s="60" t="str">
        <f>'[1]Executive 2020'!E1</f>
        <v>2019 Unaudited 09/30/2018</v>
      </c>
      <c r="F1" s="61" t="str">
        <f>'[1]Executive 2020'!F1</f>
        <v>2020 Unaudited 09/30/2018</v>
      </c>
      <c r="G1" s="60" t="s">
        <v>630</v>
      </c>
      <c r="H1" s="33" t="s">
        <v>631</v>
      </c>
      <c r="I1" s="33" t="s">
        <v>32</v>
      </c>
      <c r="J1" s="33" t="s">
        <v>33</v>
      </c>
    </row>
    <row r="2" spans="1:13" ht="15.75" x14ac:dyDescent="0.2">
      <c r="A2" s="35" t="s">
        <v>87</v>
      </c>
      <c r="B2" s="62" t="s">
        <v>88</v>
      </c>
      <c r="C2" s="63"/>
      <c r="D2" s="64"/>
      <c r="E2" s="63"/>
      <c r="F2" s="7"/>
      <c r="G2" s="65"/>
      <c r="H2" s="40"/>
      <c r="I2" s="40"/>
      <c r="J2" s="40"/>
    </row>
    <row r="3" spans="1:13" x14ac:dyDescent="0.2">
      <c r="A3" s="41" t="s">
        <v>41</v>
      </c>
      <c r="B3" s="42" t="s">
        <v>89</v>
      </c>
      <c r="C3" s="66">
        <v>34275</v>
      </c>
      <c r="D3" s="43">
        <v>34318</v>
      </c>
      <c r="E3" s="66"/>
      <c r="F3" s="237"/>
      <c r="G3" s="66">
        <v>34275</v>
      </c>
      <c r="H3" s="68">
        <v>35303</v>
      </c>
      <c r="I3" s="270">
        <f>H3-C3</f>
        <v>1028</v>
      </c>
      <c r="J3" s="533">
        <f>I3/C3</f>
        <v>2.99927060539752E-2</v>
      </c>
      <c r="K3" s="18"/>
    </row>
    <row r="4" spans="1:13" x14ac:dyDescent="0.2">
      <c r="A4" s="41" t="s">
        <v>43</v>
      </c>
      <c r="B4" s="42" t="s">
        <v>90</v>
      </c>
      <c r="C4" s="66">
        <v>8500</v>
      </c>
      <c r="D4" s="43">
        <v>5374</v>
      </c>
      <c r="E4" s="71"/>
      <c r="F4" s="9"/>
      <c r="G4" s="66">
        <v>8500</v>
      </c>
      <c r="H4" s="72">
        <v>8755</v>
      </c>
      <c r="I4" s="270">
        <f t="shared" ref="I4:I20" si="0">H4-C4</f>
        <v>255</v>
      </c>
      <c r="J4" s="533">
        <f t="shared" ref="J4:J20" si="1">I4/C4</f>
        <v>0.03</v>
      </c>
    </row>
    <row r="5" spans="1:13" x14ac:dyDescent="0.2">
      <c r="A5" s="73" t="s">
        <v>91</v>
      </c>
      <c r="B5" s="74" t="s">
        <v>92</v>
      </c>
      <c r="C5" s="66">
        <v>1500</v>
      </c>
      <c r="D5" s="43">
        <v>900</v>
      </c>
      <c r="E5" s="71"/>
      <c r="F5" s="9"/>
      <c r="G5" s="66">
        <v>1500</v>
      </c>
      <c r="H5" s="68">
        <v>900</v>
      </c>
      <c r="I5" s="270">
        <f t="shared" si="0"/>
        <v>-600</v>
      </c>
      <c r="J5" s="533">
        <f t="shared" si="1"/>
        <v>-0.4</v>
      </c>
    </row>
    <row r="6" spans="1:13" x14ac:dyDescent="0.2">
      <c r="A6" s="41" t="s">
        <v>93</v>
      </c>
      <c r="B6" s="42" t="s">
        <v>94</v>
      </c>
      <c r="C6" s="66">
        <v>2400</v>
      </c>
      <c r="D6" s="43">
        <v>2400</v>
      </c>
      <c r="E6" s="66"/>
      <c r="F6" s="9"/>
      <c r="G6" s="66">
        <v>2400</v>
      </c>
      <c r="H6" s="72">
        <v>2700</v>
      </c>
      <c r="I6" s="270">
        <f t="shared" si="0"/>
        <v>300</v>
      </c>
      <c r="J6" s="533">
        <f t="shared" si="1"/>
        <v>0.125</v>
      </c>
    </row>
    <row r="7" spans="1:13" x14ac:dyDescent="0.2">
      <c r="A7" s="41" t="s">
        <v>95</v>
      </c>
      <c r="B7" s="42" t="s">
        <v>96</v>
      </c>
      <c r="C7" s="66">
        <v>1660</v>
      </c>
      <c r="D7" s="43">
        <v>1255</v>
      </c>
      <c r="E7" s="71"/>
      <c r="F7" s="9"/>
      <c r="G7" s="66">
        <v>1660</v>
      </c>
      <c r="H7" s="72">
        <v>1040</v>
      </c>
      <c r="I7" s="270">
        <f t="shared" si="0"/>
        <v>-620</v>
      </c>
      <c r="J7" s="533">
        <f t="shared" si="1"/>
        <v>-0.37349397590361444</v>
      </c>
    </row>
    <row r="8" spans="1:13" x14ac:dyDescent="0.2">
      <c r="A8" s="41" t="s">
        <v>619</v>
      </c>
      <c r="B8" s="42" t="s">
        <v>248</v>
      </c>
      <c r="C8" s="66">
        <v>250</v>
      </c>
      <c r="D8" s="43">
        <v>250</v>
      </c>
      <c r="E8" s="71"/>
      <c r="F8" s="9"/>
      <c r="G8" s="66">
        <v>250</v>
      </c>
      <c r="H8" s="72">
        <v>250</v>
      </c>
      <c r="I8" s="270">
        <f t="shared" si="0"/>
        <v>0</v>
      </c>
      <c r="J8" s="533">
        <f t="shared" si="1"/>
        <v>0</v>
      </c>
      <c r="M8" s="467"/>
    </row>
    <row r="9" spans="1:13" x14ac:dyDescent="0.2">
      <c r="A9" s="41" t="s">
        <v>45</v>
      </c>
      <c r="B9" s="42" t="s">
        <v>97</v>
      </c>
      <c r="C9" s="66">
        <v>3698</v>
      </c>
      <c r="D9" s="43">
        <v>3239</v>
      </c>
      <c r="E9" s="71"/>
      <c r="F9" s="9"/>
      <c r="G9" s="66">
        <v>3698</v>
      </c>
      <c r="H9" s="434">
        <v>3700</v>
      </c>
      <c r="I9" s="270">
        <f t="shared" si="0"/>
        <v>2</v>
      </c>
      <c r="J9" s="533">
        <f t="shared" si="1"/>
        <v>5.4083288263926451E-4</v>
      </c>
    </row>
    <row r="10" spans="1:13" x14ac:dyDescent="0.2">
      <c r="A10" s="41" t="s">
        <v>98</v>
      </c>
      <c r="B10" s="42" t="s">
        <v>99</v>
      </c>
      <c r="C10" s="66">
        <v>500</v>
      </c>
      <c r="D10" s="43">
        <v>428.83</v>
      </c>
      <c r="E10" s="66"/>
      <c r="F10" s="9"/>
      <c r="G10" s="66">
        <v>500</v>
      </c>
      <c r="H10" s="72">
        <v>250</v>
      </c>
      <c r="I10" s="270">
        <f t="shared" si="0"/>
        <v>-250</v>
      </c>
      <c r="J10" s="533">
        <f t="shared" si="1"/>
        <v>-0.5</v>
      </c>
    </row>
    <row r="11" spans="1:13" x14ac:dyDescent="0.2">
      <c r="A11" s="41" t="s">
        <v>51</v>
      </c>
      <c r="B11" s="42" t="s">
        <v>52</v>
      </c>
      <c r="C11" s="66">
        <v>900</v>
      </c>
      <c r="D11" s="43">
        <v>972.75</v>
      </c>
      <c r="E11" s="66"/>
      <c r="F11" s="9"/>
      <c r="G11" s="66">
        <v>900</v>
      </c>
      <c r="H11" s="72">
        <v>1008</v>
      </c>
      <c r="I11" s="270">
        <f t="shared" si="0"/>
        <v>108</v>
      </c>
      <c r="J11" s="533">
        <f t="shared" si="1"/>
        <v>0.12</v>
      </c>
    </row>
    <row r="12" spans="1:13" x14ac:dyDescent="0.2">
      <c r="A12" s="41" t="s">
        <v>100</v>
      </c>
      <c r="B12" s="42" t="s">
        <v>101</v>
      </c>
      <c r="C12" s="66">
        <v>3017</v>
      </c>
      <c r="D12" s="43">
        <v>2957</v>
      </c>
      <c r="E12" s="71"/>
      <c r="F12" s="9"/>
      <c r="G12" s="66">
        <v>3017</v>
      </c>
      <c r="H12" s="72">
        <v>3057</v>
      </c>
      <c r="I12" s="270">
        <f t="shared" si="0"/>
        <v>40</v>
      </c>
      <c r="J12" s="533">
        <f t="shared" si="1"/>
        <v>1.3258203513423931E-2</v>
      </c>
    </row>
    <row r="13" spans="1:13" x14ac:dyDescent="0.2">
      <c r="A13" s="41" t="s">
        <v>102</v>
      </c>
      <c r="B13" s="42" t="s">
        <v>103</v>
      </c>
      <c r="C13" s="66">
        <v>8214</v>
      </c>
      <c r="D13" s="43">
        <v>5723.07</v>
      </c>
      <c r="E13" s="66"/>
      <c r="F13" s="9"/>
      <c r="G13" s="66">
        <v>8214</v>
      </c>
      <c r="H13" s="68">
        <v>6860</v>
      </c>
      <c r="I13" s="270">
        <f t="shared" si="0"/>
        <v>-1354</v>
      </c>
      <c r="J13" s="533">
        <f t="shared" si="1"/>
        <v>-0.16484051619186754</v>
      </c>
    </row>
    <row r="14" spans="1:13" x14ac:dyDescent="0.2">
      <c r="A14" s="41" t="s">
        <v>63</v>
      </c>
      <c r="B14" s="42" t="s">
        <v>104</v>
      </c>
      <c r="C14" s="66">
        <v>620</v>
      </c>
      <c r="D14" s="43">
        <v>811.74</v>
      </c>
      <c r="E14" s="66"/>
      <c r="F14" s="9"/>
      <c r="G14" s="66">
        <v>620</v>
      </c>
      <c r="H14" s="72">
        <v>620</v>
      </c>
      <c r="I14" s="270">
        <f t="shared" si="0"/>
        <v>0</v>
      </c>
      <c r="J14" s="533">
        <f t="shared" si="1"/>
        <v>0</v>
      </c>
    </row>
    <row r="15" spans="1:13" x14ac:dyDescent="0.2">
      <c r="A15" s="41" t="s">
        <v>71</v>
      </c>
      <c r="B15" s="42" t="s">
        <v>72</v>
      </c>
      <c r="C15" s="66">
        <v>1250</v>
      </c>
      <c r="D15" s="43">
        <v>786.07</v>
      </c>
      <c r="E15" s="66"/>
      <c r="F15" s="9"/>
      <c r="G15" s="66">
        <v>1250</v>
      </c>
      <c r="H15" s="72">
        <v>970</v>
      </c>
      <c r="I15" s="270">
        <f t="shared" si="0"/>
        <v>-280</v>
      </c>
      <c r="J15" s="533">
        <f t="shared" si="1"/>
        <v>-0.224</v>
      </c>
    </row>
    <row r="16" spans="1:13" x14ac:dyDescent="0.2">
      <c r="A16" s="41" t="s">
        <v>105</v>
      </c>
      <c r="B16" s="42" t="s">
        <v>106</v>
      </c>
      <c r="C16" s="66">
        <v>855</v>
      </c>
      <c r="D16" s="43">
        <v>853</v>
      </c>
      <c r="E16" s="66"/>
      <c r="F16" s="9"/>
      <c r="G16" s="66">
        <v>855</v>
      </c>
      <c r="H16" s="72">
        <v>855</v>
      </c>
      <c r="I16" s="270">
        <f t="shared" si="0"/>
        <v>0</v>
      </c>
      <c r="J16" s="533">
        <f t="shared" si="1"/>
        <v>0</v>
      </c>
    </row>
    <row r="17" spans="1:10" x14ac:dyDescent="0.2">
      <c r="A17" s="41" t="s">
        <v>107</v>
      </c>
      <c r="B17" s="42" t="s">
        <v>108</v>
      </c>
      <c r="C17" s="66">
        <v>160</v>
      </c>
      <c r="D17" s="43">
        <v>766</v>
      </c>
      <c r="E17" s="66"/>
      <c r="F17" s="9"/>
      <c r="G17" s="66">
        <v>160</v>
      </c>
      <c r="H17" s="72">
        <v>175</v>
      </c>
      <c r="I17" s="270">
        <f t="shared" si="0"/>
        <v>15</v>
      </c>
      <c r="J17" s="533">
        <f t="shared" si="1"/>
        <v>9.375E-2</v>
      </c>
    </row>
    <row r="18" spans="1:10" x14ac:dyDescent="0.2">
      <c r="A18" s="41" t="s">
        <v>109</v>
      </c>
      <c r="B18" s="42" t="s">
        <v>110</v>
      </c>
      <c r="C18" s="66">
        <v>3500</v>
      </c>
      <c r="D18" s="43">
        <v>2457</v>
      </c>
      <c r="E18" s="66"/>
      <c r="F18" s="9"/>
      <c r="G18" s="66">
        <v>3500</v>
      </c>
      <c r="H18" s="72">
        <v>2590</v>
      </c>
      <c r="I18" s="270">
        <f t="shared" si="0"/>
        <v>-910</v>
      </c>
      <c r="J18" s="533">
        <f t="shared" si="1"/>
        <v>-0.26</v>
      </c>
    </row>
    <row r="19" spans="1:10" x14ac:dyDescent="0.2">
      <c r="A19" s="41" t="s">
        <v>111</v>
      </c>
      <c r="B19" s="42" t="s">
        <v>112</v>
      </c>
      <c r="C19" s="66">
        <v>175</v>
      </c>
      <c r="D19" s="43"/>
      <c r="E19" s="66"/>
      <c r="F19" s="9"/>
      <c r="G19" s="66">
        <v>175</v>
      </c>
      <c r="H19" s="72">
        <v>125</v>
      </c>
      <c r="I19" s="270">
        <f t="shared" si="0"/>
        <v>-50</v>
      </c>
      <c r="J19" s="533">
        <f t="shared" si="1"/>
        <v>-0.2857142857142857</v>
      </c>
    </row>
    <row r="20" spans="1:10" ht="15.75" x14ac:dyDescent="0.2">
      <c r="A20" s="35" t="s">
        <v>85</v>
      </c>
      <c r="B20" s="62" t="s">
        <v>88</v>
      </c>
      <c r="C20" s="75">
        <f t="shared" ref="C20:H20" si="2">SUM(C3:C19)</f>
        <v>71474</v>
      </c>
      <c r="D20" s="75">
        <f t="shared" si="2"/>
        <v>63491.46</v>
      </c>
      <c r="E20" s="75">
        <f t="shared" si="2"/>
        <v>0</v>
      </c>
      <c r="F20" s="76">
        <f t="shared" si="2"/>
        <v>0</v>
      </c>
      <c r="G20" s="76">
        <f t="shared" si="2"/>
        <v>71474</v>
      </c>
      <c r="H20" s="465">
        <f t="shared" si="2"/>
        <v>69158</v>
      </c>
      <c r="I20" s="270">
        <f t="shared" si="0"/>
        <v>-2316</v>
      </c>
      <c r="J20" s="533">
        <f t="shared" si="1"/>
        <v>-3.2403391443042225E-2</v>
      </c>
    </row>
    <row r="21" spans="1:10" x14ac:dyDescent="0.2">
      <c r="B21" s="53"/>
      <c r="C21" s="77"/>
      <c r="D21" s="77"/>
      <c r="E21" s="77"/>
      <c r="H21" s="78"/>
    </row>
    <row r="22" spans="1:10" x14ac:dyDescent="0.2">
      <c r="C22" s="79"/>
      <c r="D22" s="80"/>
      <c r="E22" s="79"/>
      <c r="H22" s="27"/>
    </row>
    <row r="23" spans="1:10" x14ac:dyDescent="0.2">
      <c r="D23" s="81"/>
    </row>
    <row r="24" spans="1:10" x14ac:dyDescent="0.2">
      <c r="H24" s="82"/>
    </row>
  </sheetData>
  <pageMargins left="0.75" right="0.75" top="1" bottom="1" header="0.5" footer="0.5"/>
  <pageSetup scale="88" fitToHeight="0" orientation="landscape" r:id="rId1"/>
  <headerFooter alignWithMargins="0">
    <oddFooter>&amp;L&amp;A&amp;C&amp;D   &amp;T&amp;R&amp;P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44AC3-B10F-41B1-BE1B-B583E23BDEAC}">
  <sheetPr>
    <pageSetUpPr fitToPage="1"/>
  </sheetPr>
  <dimension ref="A1:P204"/>
  <sheetViews>
    <sheetView zoomScaleNormal="100" workbookViewId="0">
      <selection activeCell="I22" sqref="I22"/>
    </sheetView>
  </sheetViews>
  <sheetFormatPr defaultRowHeight="12.75" x14ac:dyDescent="0.2"/>
  <cols>
    <col min="1" max="1" width="9" customWidth="1"/>
    <col min="2" max="2" width="43.140625" customWidth="1"/>
    <col min="3" max="3" width="11" style="99" bestFit="1" customWidth="1"/>
    <col min="4" max="4" width="13.42578125" style="99" customWidth="1"/>
    <col min="5" max="5" width="11" style="99" hidden="1" customWidth="1"/>
    <col min="6" max="6" width="19.7109375" hidden="1" customWidth="1"/>
    <col min="7" max="8" width="0" hidden="1" customWidth="1"/>
    <col min="9" max="9" width="11.28515625" bestFit="1" customWidth="1"/>
    <col min="10" max="10" width="14.28515625" bestFit="1" customWidth="1"/>
    <col min="11" max="11" width="11.28515625" customWidth="1"/>
    <col min="12" max="12" width="9.7109375" customWidth="1"/>
  </cols>
  <sheetData>
    <row r="1" spans="1:15" ht="78.75" x14ac:dyDescent="0.2">
      <c r="A1" s="83"/>
      <c r="B1" s="84" t="s">
        <v>113</v>
      </c>
      <c r="C1" s="33" t="s">
        <v>629</v>
      </c>
      <c r="D1" s="33" t="s">
        <v>633</v>
      </c>
      <c r="E1" s="85" t="str">
        <f>'[1]Town Clerk 2020'!E1</f>
        <v>2019 Unaudited 09/30/2018</v>
      </c>
      <c r="F1" s="86" t="s">
        <v>114</v>
      </c>
      <c r="G1" s="7" t="str">
        <f>'[1]Executive 2020'!J1</f>
        <v>% Change</v>
      </c>
      <c r="H1" s="7">
        <f>'[1]Executive 2020'!K1</f>
        <v>0</v>
      </c>
      <c r="I1" s="33" t="s">
        <v>630</v>
      </c>
      <c r="J1" s="33" t="s">
        <v>631</v>
      </c>
      <c r="K1" s="33" t="s">
        <v>32</v>
      </c>
      <c r="L1" s="33" t="s">
        <v>33</v>
      </c>
    </row>
    <row r="2" spans="1:15" ht="15.75" x14ac:dyDescent="0.2">
      <c r="A2" s="35" t="s">
        <v>115</v>
      </c>
      <c r="B2" s="36" t="s">
        <v>116</v>
      </c>
      <c r="C2" s="87"/>
      <c r="D2" s="88"/>
      <c r="E2" s="89"/>
      <c r="F2" s="7"/>
      <c r="G2" s="7"/>
      <c r="H2" s="7"/>
      <c r="I2" s="65"/>
      <c r="J2" s="40"/>
      <c r="K2" s="40"/>
      <c r="L2" s="40"/>
    </row>
    <row r="3" spans="1:15" ht="13.5" customHeight="1" x14ac:dyDescent="0.2">
      <c r="A3" s="41" t="s">
        <v>38</v>
      </c>
      <c r="B3" s="42" t="s">
        <v>117</v>
      </c>
      <c r="C3" s="90">
        <v>25800</v>
      </c>
      <c r="D3" s="90">
        <v>25832</v>
      </c>
      <c r="E3" s="90"/>
      <c r="F3" s="9"/>
      <c r="G3" s="9"/>
      <c r="H3" s="9"/>
      <c r="I3" s="90">
        <v>25800</v>
      </c>
      <c r="J3" s="68">
        <v>26574</v>
      </c>
      <c r="K3" s="270">
        <f>J3-C3</f>
        <v>774</v>
      </c>
      <c r="L3" s="533">
        <f>K3/C3</f>
        <v>0.03</v>
      </c>
    </row>
    <row r="4" spans="1:15" x14ac:dyDescent="0.2">
      <c r="A4" s="41" t="s">
        <v>118</v>
      </c>
      <c r="B4" s="91" t="s">
        <v>119</v>
      </c>
      <c r="C4" s="66">
        <v>7420</v>
      </c>
      <c r="D4" s="66">
        <v>4131</v>
      </c>
      <c r="E4" s="71"/>
      <c r="F4" s="9"/>
      <c r="G4" s="9"/>
      <c r="H4" s="9"/>
      <c r="I4" s="66">
        <v>7420</v>
      </c>
      <c r="J4" s="72">
        <v>7643</v>
      </c>
      <c r="K4" s="270">
        <f t="shared" ref="K4:K19" si="0">J4-C4</f>
        <v>223</v>
      </c>
      <c r="L4" s="533">
        <f t="shared" ref="L4:L19" si="1">K4/C4</f>
        <v>3.0053908355795148E-2</v>
      </c>
    </row>
    <row r="5" spans="1:15" x14ac:dyDescent="0.2">
      <c r="A5" s="41" t="s">
        <v>41</v>
      </c>
      <c r="B5" s="74" t="s">
        <v>120</v>
      </c>
      <c r="C5" s="66">
        <v>8750</v>
      </c>
      <c r="D5" s="66">
        <v>8750.0400000000009</v>
      </c>
      <c r="E5" s="66"/>
      <c r="F5" s="169"/>
      <c r="G5" s="9"/>
      <c r="H5" s="9"/>
      <c r="I5" s="66">
        <v>8750</v>
      </c>
      <c r="J5" s="72">
        <v>9013</v>
      </c>
      <c r="K5" s="270">
        <f t="shared" si="0"/>
        <v>263</v>
      </c>
      <c r="L5" s="533">
        <f t="shared" si="1"/>
        <v>3.0057142857142859E-2</v>
      </c>
    </row>
    <row r="6" spans="1:15" x14ac:dyDescent="0.2">
      <c r="A6" s="41" t="s">
        <v>121</v>
      </c>
      <c r="B6" s="74" t="s">
        <v>122</v>
      </c>
      <c r="C6" s="66">
        <v>1000</v>
      </c>
      <c r="D6" s="66"/>
      <c r="E6" s="66"/>
      <c r="F6" s="169"/>
      <c r="G6" s="9"/>
      <c r="H6" s="9"/>
      <c r="I6" s="66">
        <v>1000</v>
      </c>
      <c r="J6" s="72">
        <v>1030</v>
      </c>
      <c r="K6" s="270">
        <f t="shared" si="0"/>
        <v>30</v>
      </c>
      <c r="L6" s="533">
        <f t="shared" si="1"/>
        <v>0.03</v>
      </c>
    </row>
    <row r="7" spans="1:15" x14ac:dyDescent="0.2">
      <c r="A7" s="41" t="s">
        <v>619</v>
      </c>
      <c r="B7" s="74" t="s">
        <v>248</v>
      </c>
      <c r="C7" s="66">
        <v>250</v>
      </c>
      <c r="D7" s="66">
        <v>250</v>
      </c>
      <c r="E7" s="66"/>
      <c r="F7" s="169"/>
      <c r="G7" s="9"/>
      <c r="H7" s="9"/>
      <c r="I7" s="66">
        <v>250</v>
      </c>
      <c r="J7" s="72">
        <v>250</v>
      </c>
      <c r="K7" s="270">
        <f t="shared" si="0"/>
        <v>0</v>
      </c>
      <c r="L7" s="533">
        <f t="shared" si="1"/>
        <v>0</v>
      </c>
    </row>
    <row r="8" spans="1:15" x14ac:dyDescent="0.2">
      <c r="A8" s="41" t="s">
        <v>45</v>
      </c>
      <c r="B8" s="42" t="s">
        <v>46</v>
      </c>
      <c r="C8" s="93">
        <v>3306</v>
      </c>
      <c r="D8" s="93">
        <v>2981</v>
      </c>
      <c r="E8" s="94"/>
      <c r="F8" s="9"/>
      <c r="G8" s="9"/>
      <c r="H8" s="9"/>
      <c r="I8" s="93">
        <v>3306</v>
      </c>
      <c r="J8" s="434">
        <v>3600</v>
      </c>
      <c r="K8" s="270">
        <f t="shared" si="0"/>
        <v>294</v>
      </c>
      <c r="L8" s="533">
        <f t="shared" si="1"/>
        <v>8.8929219600725959E-2</v>
      </c>
    </row>
    <row r="9" spans="1:15" s="25" customFormat="1" x14ac:dyDescent="0.2">
      <c r="A9" s="41" t="s">
        <v>49</v>
      </c>
      <c r="B9" s="42" t="s">
        <v>50</v>
      </c>
      <c r="C9" s="93">
        <v>550</v>
      </c>
      <c r="D9" s="93">
        <v>457.2</v>
      </c>
      <c r="E9" s="93"/>
      <c r="F9" s="137"/>
      <c r="G9" s="9"/>
      <c r="H9" s="9"/>
      <c r="I9" s="93">
        <v>550</v>
      </c>
      <c r="J9" s="72">
        <v>550</v>
      </c>
      <c r="K9" s="270">
        <f t="shared" si="0"/>
        <v>0</v>
      </c>
      <c r="L9" s="533">
        <f t="shared" si="1"/>
        <v>0</v>
      </c>
    </row>
    <row r="10" spans="1:15" x14ac:dyDescent="0.2">
      <c r="A10" s="41" t="s">
        <v>51</v>
      </c>
      <c r="B10" s="42" t="s">
        <v>52</v>
      </c>
      <c r="C10" s="66">
        <v>600</v>
      </c>
      <c r="D10" s="66">
        <v>972.75</v>
      </c>
      <c r="E10" s="66"/>
      <c r="F10" s="28"/>
      <c r="G10" s="9"/>
      <c r="H10" s="9"/>
      <c r="I10" s="66">
        <v>600</v>
      </c>
      <c r="J10" s="72">
        <v>1008</v>
      </c>
      <c r="K10" s="270">
        <f t="shared" si="0"/>
        <v>408</v>
      </c>
      <c r="L10" s="533">
        <f t="shared" si="1"/>
        <v>0.68</v>
      </c>
    </row>
    <row r="11" spans="1:15" x14ac:dyDescent="0.2">
      <c r="A11" s="41" t="s">
        <v>100</v>
      </c>
      <c r="B11" s="42" t="s">
        <v>123</v>
      </c>
      <c r="C11" s="66">
        <v>2381</v>
      </c>
      <c r="D11" s="66">
        <v>2262</v>
      </c>
      <c r="E11" s="66"/>
      <c r="F11" s="9"/>
      <c r="G11" s="9"/>
      <c r="H11" s="9"/>
      <c r="I11" s="66">
        <v>2381</v>
      </c>
      <c r="J11" s="434">
        <v>2400</v>
      </c>
      <c r="K11" s="270">
        <f t="shared" si="0"/>
        <v>19</v>
      </c>
      <c r="L11" s="533">
        <f t="shared" si="1"/>
        <v>7.9798404031919366E-3</v>
      </c>
      <c r="M11" s="477"/>
      <c r="N11" s="478"/>
      <c r="O11" s="478"/>
    </row>
    <row r="12" spans="1:15" x14ac:dyDescent="0.2">
      <c r="A12" s="41" t="s">
        <v>102</v>
      </c>
      <c r="B12" s="42" t="s">
        <v>124</v>
      </c>
      <c r="C12" s="66">
        <v>2882</v>
      </c>
      <c r="D12" s="66">
        <v>2650</v>
      </c>
      <c r="E12" s="66"/>
      <c r="F12" s="9"/>
      <c r="G12" s="9"/>
      <c r="H12" s="9"/>
      <c r="I12" s="66">
        <v>2882</v>
      </c>
      <c r="J12" s="68">
        <v>3135</v>
      </c>
      <c r="K12" s="270">
        <f t="shared" si="0"/>
        <v>253</v>
      </c>
      <c r="L12" s="533">
        <f t="shared" si="1"/>
        <v>8.7786259541984726E-2</v>
      </c>
    </row>
    <row r="13" spans="1:15" x14ac:dyDescent="0.2">
      <c r="A13" s="41" t="s">
        <v>125</v>
      </c>
      <c r="B13" s="42" t="s">
        <v>126</v>
      </c>
      <c r="C13" s="66">
        <v>200</v>
      </c>
      <c r="D13" s="66">
        <v>105</v>
      </c>
      <c r="E13" s="66"/>
      <c r="F13" s="9"/>
      <c r="G13" s="9"/>
      <c r="H13" s="9"/>
      <c r="I13" s="66">
        <v>200</v>
      </c>
      <c r="J13" s="72">
        <v>200</v>
      </c>
      <c r="K13" s="270">
        <f t="shared" si="0"/>
        <v>0</v>
      </c>
      <c r="L13" s="533">
        <f t="shared" si="1"/>
        <v>0</v>
      </c>
    </row>
    <row r="14" spans="1:15" x14ac:dyDescent="0.2">
      <c r="A14" s="41" t="s">
        <v>63</v>
      </c>
      <c r="B14" s="42" t="s">
        <v>104</v>
      </c>
      <c r="C14" s="66">
        <v>498</v>
      </c>
      <c r="D14" s="66">
        <v>180</v>
      </c>
      <c r="E14" s="66"/>
      <c r="F14" s="9"/>
      <c r="G14" s="9"/>
      <c r="H14" s="9"/>
      <c r="I14" s="66">
        <v>498</v>
      </c>
      <c r="J14" s="72">
        <v>525</v>
      </c>
      <c r="K14" s="270">
        <f t="shared" si="0"/>
        <v>27</v>
      </c>
      <c r="L14" s="533">
        <f t="shared" si="1"/>
        <v>5.4216867469879519E-2</v>
      </c>
    </row>
    <row r="15" spans="1:15" x14ac:dyDescent="0.2">
      <c r="A15" s="41" t="s">
        <v>127</v>
      </c>
      <c r="B15" s="42" t="s">
        <v>128</v>
      </c>
      <c r="C15" s="66">
        <v>2200</v>
      </c>
      <c r="D15" s="66">
        <v>1268.02</v>
      </c>
      <c r="E15" s="66"/>
      <c r="F15" s="9"/>
      <c r="G15" s="9"/>
      <c r="H15" s="9"/>
      <c r="I15" s="66">
        <v>2200</v>
      </c>
      <c r="J15" s="72">
        <v>2000</v>
      </c>
      <c r="K15" s="270">
        <f t="shared" si="0"/>
        <v>-200</v>
      </c>
      <c r="L15" s="533">
        <f t="shared" si="1"/>
        <v>-9.0909090909090912E-2</v>
      </c>
    </row>
    <row r="16" spans="1:15" x14ac:dyDescent="0.2">
      <c r="A16" s="41" t="s">
        <v>71</v>
      </c>
      <c r="B16" s="42" t="s">
        <v>72</v>
      </c>
      <c r="C16" s="66">
        <v>4000</v>
      </c>
      <c r="D16" s="66">
        <v>3964.49</v>
      </c>
      <c r="E16" s="66"/>
      <c r="F16" s="9"/>
      <c r="G16" s="9"/>
      <c r="H16" s="9"/>
      <c r="I16" s="66">
        <v>4000</v>
      </c>
      <c r="J16" s="68">
        <v>4100</v>
      </c>
      <c r="K16" s="270">
        <f t="shared" si="0"/>
        <v>100</v>
      </c>
      <c r="L16" s="533">
        <f t="shared" si="1"/>
        <v>2.5000000000000001E-2</v>
      </c>
    </row>
    <row r="17" spans="1:16" x14ac:dyDescent="0.2">
      <c r="A17" s="41" t="s">
        <v>105</v>
      </c>
      <c r="B17" s="42" t="s">
        <v>106</v>
      </c>
      <c r="C17" s="66">
        <v>855</v>
      </c>
      <c r="D17" s="66">
        <v>853</v>
      </c>
      <c r="E17" s="66"/>
      <c r="F17" s="9"/>
      <c r="G17" s="9"/>
      <c r="H17" s="9"/>
      <c r="I17" s="66">
        <v>855</v>
      </c>
      <c r="J17" s="72">
        <v>855</v>
      </c>
      <c r="K17" s="270">
        <f t="shared" si="0"/>
        <v>0</v>
      </c>
      <c r="L17" s="533">
        <f t="shared" si="1"/>
        <v>0</v>
      </c>
      <c r="P17" s="27"/>
    </row>
    <row r="18" spans="1:16" x14ac:dyDescent="0.2">
      <c r="A18" s="41" t="s">
        <v>107</v>
      </c>
      <c r="B18" s="42" t="s">
        <v>108</v>
      </c>
      <c r="C18" s="66">
        <v>200</v>
      </c>
      <c r="D18" s="66">
        <v>109</v>
      </c>
      <c r="E18" s="66"/>
      <c r="F18" s="9"/>
      <c r="G18" s="9"/>
      <c r="H18" s="9"/>
      <c r="I18" s="66">
        <v>200</v>
      </c>
      <c r="J18" s="72">
        <v>200</v>
      </c>
      <c r="K18" s="270">
        <f t="shared" si="0"/>
        <v>0</v>
      </c>
      <c r="L18" s="533">
        <f t="shared" si="1"/>
        <v>0</v>
      </c>
    </row>
    <row r="19" spans="1:16" ht="15.75" x14ac:dyDescent="0.2">
      <c r="A19" s="35" t="s">
        <v>85</v>
      </c>
      <c r="B19" s="36" t="s">
        <v>129</v>
      </c>
      <c r="C19" s="75">
        <f>SUM(C3:C18)</f>
        <v>60892</v>
      </c>
      <c r="D19" s="75">
        <f>SUM(D3:D18)</f>
        <v>54765.499999999993</v>
      </c>
      <c r="E19" s="75">
        <f>SUM(E3:E17)</f>
        <v>0</v>
      </c>
      <c r="F19" s="75">
        <f>SUM(F3:F17)</f>
        <v>0</v>
      </c>
      <c r="G19" s="75">
        <f>SUM(G3:G17)</f>
        <v>0</v>
      </c>
      <c r="H19" s="75">
        <f>SUM(H3:H17)</f>
        <v>0</v>
      </c>
      <c r="I19" s="75">
        <f>SUM(I3:I18)</f>
        <v>60892</v>
      </c>
      <c r="J19" s="75">
        <f>SUM(J3:J18)</f>
        <v>63083</v>
      </c>
      <c r="K19" s="270">
        <f t="shared" si="0"/>
        <v>2191</v>
      </c>
      <c r="L19" s="533">
        <f t="shared" si="1"/>
        <v>3.5981738159364118E-2</v>
      </c>
    </row>
    <row r="20" spans="1:16" x14ac:dyDescent="0.2">
      <c r="B20" s="96"/>
      <c r="C20" s="97"/>
      <c r="D20" s="97"/>
      <c r="E20" s="97"/>
      <c r="J20" s="98"/>
    </row>
    <row r="21" spans="1:16" x14ac:dyDescent="0.2">
      <c r="C21" s="5"/>
      <c r="D21" s="5"/>
      <c r="E21" s="5"/>
      <c r="J21" s="27"/>
    </row>
    <row r="22" spans="1:16" x14ac:dyDescent="0.2">
      <c r="C22" s="5"/>
      <c r="D22" s="81"/>
      <c r="E22" s="5"/>
      <c r="J22" s="82"/>
    </row>
    <row r="23" spans="1:16" x14ac:dyDescent="0.2">
      <c r="C23" s="5"/>
      <c r="D23" s="5"/>
      <c r="E23" s="5"/>
    </row>
    <row r="24" spans="1:16" x14ac:dyDescent="0.2">
      <c r="C24" s="5"/>
      <c r="D24" s="5"/>
      <c r="E24" s="5"/>
    </row>
    <row r="25" spans="1:16" x14ac:dyDescent="0.2">
      <c r="C25" s="5"/>
      <c r="D25" s="5"/>
      <c r="E25" s="5"/>
    </row>
    <row r="26" spans="1:16" x14ac:dyDescent="0.2">
      <c r="C26" s="5"/>
      <c r="D26" s="5"/>
      <c r="E26" s="5"/>
    </row>
    <row r="27" spans="1:16" x14ac:dyDescent="0.2">
      <c r="C27" s="5"/>
      <c r="D27" s="5"/>
      <c r="E27" s="5"/>
    </row>
    <row r="28" spans="1:16" x14ac:dyDescent="0.2">
      <c r="C28" s="5"/>
      <c r="D28" s="5"/>
      <c r="E28" s="5"/>
    </row>
    <row r="29" spans="1:16" x14ac:dyDescent="0.2">
      <c r="C29" s="5"/>
      <c r="D29" s="5"/>
      <c r="E29" s="5"/>
    </row>
    <row r="30" spans="1:16" x14ac:dyDescent="0.2">
      <c r="C30" s="5"/>
      <c r="D30" s="5"/>
      <c r="E30" s="5"/>
    </row>
    <row r="31" spans="1:16" x14ac:dyDescent="0.2">
      <c r="C31" s="5"/>
      <c r="D31" s="5"/>
      <c r="E31" s="5"/>
    </row>
    <row r="32" spans="1:16" x14ac:dyDescent="0.2">
      <c r="C32" s="5"/>
      <c r="D32" s="5"/>
      <c r="E32" s="5"/>
    </row>
    <row r="33" spans="3:5" x14ac:dyDescent="0.2">
      <c r="C33" s="5"/>
      <c r="D33" s="5"/>
      <c r="E33" s="5"/>
    </row>
    <row r="34" spans="3:5" x14ac:dyDescent="0.2">
      <c r="C34" s="5"/>
      <c r="D34" s="5"/>
      <c r="E34" s="5"/>
    </row>
    <row r="35" spans="3:5" x14ac:dyDescent="0.2">
      <c r="C35" s="5"/>
      <c r="D35" s="5"/>
      <c r="E35" s="5"/>
    </row>
    <row r="36" spans="3:5" x14ac:dyDescent="0.2">
      <c r="C36" s="5"/>
      <c r="D36" s="5"/>
      <c r="E36" s="5"/>
    </row>
    <row r="37" spans="3:5" x14ac:dyDescent="0.2">
      <c r="C37" s="5"/>
      <c r="D37" s="5"/>
      <c r="E37" s="5"/>
    </row>
    <row r="38" spans="3:5" x14ac:dyDescent="0.2">
      <c r="C38" s="5"/>
      <c r="D38" s="5"/>
      <c r="E38" s="5"/>
    </row>
    <row r="39" spans="3:5" x14ac:dyDescent="0.2">
      <c r="C39" s="5"/>
      <c r="D39" s="5"/>
      <c r="E39" s="5"/>
    </row>
    <row r="40" spans="3:5" x14ac:dyDescent="0.2">
      <c r="C40" s="5"/>
      <c r="D40" s="5"/>
      <c r="E40" s="5"/>
    </row>
    <row r="41" spans="3:5" x14ac:dyDescent="0.2">
      <c r="C41" s="5"/>
      <c r="D41" s="5"/>
      <c r="E41" s="5"/>
    </row>
    <row r="42" spans="3:5" x14ac:dyDescent="0.2">
      <c r="C42" s="5"/>
      <c r="D42" s="5"/>
      <c r="E42" s="5"/>
    </row>
    <row r="43" spans="3:5" x14ac:dyDescent="0.2">
      <c r="C43" s="5"/>
      <c r="D43" s="5"/>
      <c r="E43" s="5"/>
    </row>
    <row r="44" spans="3:5" x14ac:dyDescent="0.2">
      <c r="C44" s="5"/>
      <c r="D44" s="5"/>
      <c r="E44" s="5"/>
    </row>
    <row r="45" spans="3:5" x14ac:dyDescent="0.2">
      <c r="C45" s="5"/>
      <c r="D45" s="5"/>
      <c r="E45" s="5"/>
    </row>
    <row r="46" spans="3:5" x14ac:dyDescent="0.2">
      <c r="C46" s="5"/>
      <c r="D46" s="5"/>
      <c r="E46" s="5"/>
    </row>
    <row r="47" spans="3:5" x14ac:dyDescent="0.2">
      <c r="C47" s="5"/>
      <c r="D47" s="5"/>
      <c r="E47" s="5"/>
    </row>
    <row r="48" spans="3:5" x14ac:dyDescent="0.2">
      <c r="C48" s="5"/>
      <c r="D48" s="5"/>
      <c r="E48" s="5"/>
    </row>
    <row r="49" spans="3:5" x14ac:dyDescent="0.2">
      <c r="C49" s="5"/>
      <c r="D49" s="5"/>
      <c r="E49" s="5"/>
    </row>
    <row r="50" spans="3:5" x14ac:dyDescent="0.2">
      <c r="C50" s="5"/>
      <c r="D50" s="5"/>
      <c r="E50" s="5"/>
    </row>
    <row r="51" spans="3:5" x14ac:dyDescent="0.2">
      <c r="C51" s="5"/>
      <c r="D51" s="5"/>
      <c r="E51" s="5"/>
    </row>
    <row r="52" spans="3:5" x14ac:dyDescent="0.2">
      <c r="C52" s="5"/>
      <c r="D52" s="5"/>
      <c r="E52" s="5"/>
    </row>
    <row r="53" spans="3:5" x14ac:dyDescent="0.2">
      <c r="C53" s="5"/>
      <c r="D53" s="5"/>
      <c r="E53" s="5"/>
    </row>
    <row r="54" spans="3:5" x14ac:dyDescent="0.2">
      <c r="C54" s="5"/>
      <c r="D54" s="5"/>
      <c r="E54" s="5"/>
    </row>
    <row r="55" spans="3:5" x14ac:dyDescent="0.2">
      <c r="C55" s="5"/>
      <c r="D55" s="5"/>
      <c r="E55" s="5"/>
    </row>
    <row r="56" spans="3:5" x14ac:dyDescent="0.2">
      <c r="C56" s="5"/>
      <c r="D56" s="5"/>
      <c r="E56" s="5"/>
    </row>
    <row r="57" spans="3:5" x14ac:dyDescent="0.2">
      <c r="C57" s="5"/>
      <c r="D57" s="5"/>
      <c r="E57" s="5"/>
    </row>
    <row r="58" spans="3:5" x14ac:dyDescent="0.2">
      <c r="C58" s="5"/>
      <c r="D58" s="5"/>
      <c r="E58" s="5"/>
    </row>
    <row r="59" spans="3:5" x14ac:dyDescent="0.2">
      <c r="C59" s="5"/>
      <c r="D59" s="5"/>
      <c r="E59" s="5"/>
    </row>
    <row r="60" spans="3:5" x14ac:dyDescent="0.2">
      <c r="C60" s="5"/>
      <c r="D60" s="5"/>
      <c r="E60" s="5"/>
    </row>
    <row r="61" spans="3:5" x14ac:dyDescent="0.2">
      <c r="C61" s="5"/>
      <c r="D61" s="5"/>
      <c r="E61" s="5"/>
    </row>
    <row r="62" spans="3:5" x14ac:dyDescent="0.2">
      <c r="C62" s="5"/>
      <c r="D62" s="5"/>
      <c r="E62" s="5"/>
    </row>
    <row r="63" spans="3:5" x14ac:dyDescent="0.2">
      <c r="C63" s="5"/>
      <c r="D63" s="5"/>
      <c r="E63" s="5"/>
    </row>
    <row r="64" spans="3:5" x14ac:dyDescent="0.2">
      <c r="C64" s="5"/>
      <c r="D64" s="5"/>
      <c r="E64" s="5"/>
    </row>
    <row r="65" spans="3:5" x14ac:dyDescent="0.2">
      <c r="C65" s="5"/>
      <c r="D65" s="5"/>
      <c r="E65" s="5"/>
    </row>
    <row r="66" spans="3:5" x14ac:dyDescent="0.2">
      <c r="C66" s="5"/>
      <c r="D66" s="5"/>
      <c r="E66" s="5"/>
    </row>
    <row r="67" spans="3:5" x14ac:dyDescent="0.2">
      <c r="C67" s="5"/>
      <c r="D67" s="5"/>
      <c r="E67" s="5"/>
    </row>
    <row r="68" spans="3:5" x14ac:dyDescent="0.2">
      <c r="C68" s="5"/>
      <c r="D68" s="5"/>
      <c r="E68" s="5"/>
    </row>
    <row r="69" spans="3:5" x14ac:dyDescent="0.2">
      <c r="C69" s="5"/>
      <c r="D69" s="5"/>
      <c r="E69" s="5"/>
    </row>
    <row r="70" spans="3:5" x14ac:dyDescent="0.2">
      <c r="C70" s="5"/>
      <c r="D70" s="5"/>
      <c r="E70" s="5"/>
    </row>
    <row r="71" spans="3:5" x14ac:dyDescent="0.2">
      <c r="C71" s="5"/>
      <c r="D71" s="5"/>
      <c r="E71" s="5"/>
    </row>
    <row r="72" spans="3:5" x14ac:dyDescent="0.2">
      <c r="C72" s="5"/>
      <c r="D72" s="5"/>
      <c r="E72" s="5"/>
    </row>
    <row r="73" spans="3:5" x14ac:dyDescent="0.2">
      <c r="C73" s="5"/>
      <c r="D73" s="5"/>
      <c r="E73" s="5"/>
    </row>
    <row r="74" spans="3:5" x14ac:dyDescent="0.2">
      <c r="C74" s="5"/>
      <c r="D74" s="5"/>
      <c r="E74" s="5"/>
    </row>
    <row r="75" spans="3:5" x14ac:dyDescent="0.2">
      <c r="C75" s="5"/>
      <c r="D75" s="5"/>
      <c r="E75" s="5"/>
    </row>
    <row r="76" spans="3:5" x14ac:dyDescent="0.2">
      <c r="C76" s="5"/>
      <c r="D76" s="5"/>
      <c r="E76" s="5"/>
    </row>
    <row r="77" spans="3:5" x14ac:dyDescent="0.2">
      <c r="C77" s="5"/>
      <c r="D77" s="5"/>
      <c r="E77" s="5"/>
    </row>
    <row r="78" spans="3:5" x14ac:dyDescent="0.2">
      <c r="C78" s="5"/>
      <c r="D78" s="5"/>
      <c r="E78" s="5"/>
    </row>
    <row r="79" spans="3:5" x14ac:dyDescent="0.2">
      <c r="C79" s="5"/>
      <c r="D79" s="5"/>
      <c r="E79" s="5"/>
    </row>
    <row r="80" spans="3:5" x14ac:dyDescent="0.2">
      <c r="C80" s="5"/>
      <c r="D80" s="5"/>
      <c r="E80" s="5"/>
    </row>
    <row r="81" spans="3:5" x14ac:dyDescent="0.2">
      <c r="C81" s="5"/>
      <c r="D81" s="5"/>
      <c r="E81" s="5"/>
    </row>
    <row r="82" spans="3:5" x14ac:dyDescent="0.2">
      <c r="C82" s="5"/>
      <c r="D82" s="5"/>
      <c r="E82" s="5"/>
    </row>
    <row r="83" spans="3:5" x14ac:dyDescent="0.2">
      <c r="C83" s="5"/>
      <c r="D83" s="5"/>
      <c r="E83" s="5"/>
    </row>
    <row r="84" spans="3:5" x14ac:dyDescent="0.2">
      <c r="C84" s="5"/>
      <c r="D84" s="5"/>
      <c r="E84" s="5"/>
    </row>
    <row r="85" spans="3:5" x14ac:dyDescent="0.2">
      <c r="C85" s="5"/>
      <c r="D85" s="5"/>
      <c r="E85" s="5"/>
    </row>
    <row r="86" spans="3:5" x14ac:dyDescent="0.2">
      <c r="C86" s="5"/>
      <c r="D86" s="5"/>
      <c r="E86" s="5"/>
    </row>
    <row r="87" spans="3:5" x14ac:dyDescent="0.2">
      <c r="C87" s="5"/>
      <c r="D87" s="5"/>
      <c r="E87" s="5"/>
    </row>
    <row r="88" spans="3:5" x14ac:dyDescent="0.2">
      <c r="C88" s="5"/>
      <c r="D88" s="5"/>
      <c r="E88" s="5"/>
    </row>
    <row r="89" spans="3:5" x14ac:dyDescent="0.2">
      <c r="C89" s="5"/>
      <c r="D89" s="5"/>
      <c r="E89" s="5"/>
    </row>
    <row r="90" spans="3:5" x14ac:dyDescent="0.2">
      <c r="C90" s="5"/>
      <c r="D90" s="5"/>
      <c r="E90" s="5"/>
    </row>
    <row r="91" spans="3:5" x14ac:dyDescent="0.2">
      <c r="C91" s="5"/>
      <c r="D91" s="5"/>
      <c r="E91" s="5"/>
    </row>
    <row r="92" spans="3:5" x14ac:dyDescent="0.2">
      <c r="C92" s="5"/>
      <c r="D92" s="5"/>
      <c r="E92" s="5"/>
    </row>
    <row r="93" spans="3:5" x14ac:dyDescent="0.2">
      <c r="C93" s="5"/>
      <c r="D93" s="5"/>
      <c r="E93" s="5"/>
    </row>
    <row r="94" spans="3:5" x14ac:dyDescent="0.2">
      <c r="C94" s="5"/>
      <c r="D94" s="5"/>
      <c r="E94" s="5"/>
    </row>
    <row r="95" spans="3:5" x14ac:dyDescent="0.2">
      <c r="C95" s="5"/>
      <c r="D95" s="5"/>
      <c r="E95" s="5"/>
    </row>
    <row r="96" spans="3:5" x14ac:dyDescent="0.2">
      <c r="C96" s="5"/>
      <c r="D96" s="5"/>
      <c r="E96" s="5"/>
    </row>
    <row r="97" spans="3:5" x14ac:dyDescent="0.2">
      <c r="C97" s="5"/>
      <c r="D97" s="5"/>
      <c r="E97" s="5"/>
    </row>
    <row r="98" spans="3:5" x14ac:dyDescent="0.2">
      <c r="C98" s="5"/>
      <c r="D98" s="5"/>
      <c r="E98" s="5"/>
    </row>
    <row r="99" spans="3:5" x14ac:dyDescent="0.2">
      <c r="C99" s="5"/>
      <c r="D99" s="5"/>
      <c r="E99" s="5"/>
    </row>
    <row r="100" spans="3:5" x14ac:dyDescent="0.2">
      <c r="C100" s="5"/>
      <c r="D100" s="5"/>
      <c r="E100" s="5"/>
    </row>
    <row r="101" spans="3:5" x14ac:dyDescent="0.2">
      <c r="C101" s="5"/>
      <c r="D101" s="5"/>
      <c r="E101" s="5"/>
    </row>
    <row r="102" spans="3:5" x14ac:dyDescent="0.2">
      <c r="C102" s="5"/>
      <c r="D102" s="5"/>
      <c r="E102" s="5"/>
    </row>
    <row r="103" spans="3:5" x14ac:dyDescent="0.2">
      <c r="C103" s="5"/>
      <c r="D103" s="5"/>
      <c r="E103" s="5"/>
    </row>
    <row r="104" spans="3:5" x14ac:dyDescent="0.2">
      <c r="C104" s="5"/>
      <c r="D104" s="5"/>
      <c r="E104" s="5"/>
    </row>
    <row r="105" spans="3:5" x14ac:dyDescent="0.2">
      <c r="C105" s="5"/>
      <c r="D105" s="5"/>
      <c r="E105" s="5"/>
    </row>
    <row r="106" spans="3:5" x14ac:dyDescent="0.2">
      <c r="C106" s="5"/>
      <c r="D106" s="5"/>
      <c r="E106" s="5"/>
    </row>
    <row r="107" spans="3:5" x14ac:dyDescent="0.2">
      <c r="C107" s="5"/>
      <c r="D107" s="5"/>
      <c r="E107" s="5"/>
    </row>
    <row r="108" spans="3:5" x14ac:dyDescent="0.2">
      <c r="C108" s="5"/>
      <c r="D108" s="5"/>
      <c r="E108" s="5"/>
    </row>
    <row r="109" spans="3:5" x14ac:dyDescent="0.2">
      <c r="C109" s="5"/>
      <c r="D109" s="5"/>
      <c r="E109" s="5"/>
    </row>
    <row r="110" spans="3:5" x14ac:dyDescent="0.2">
      <c r="C110" s="5"/>
      <c r="D110" s="5"/>
      <c r="E110" s="5"/>
    </row>
    <row r="111" spans="3:5" x14ac:dyDescent="0.2">
      <c r="C111" s="5"/>
      <c r="D111" s="5"/>
      <c r="E111" s="5"/>
    </row>
    <row r="112" spans="3:5" x14ac:dyDescent="0.2">
      <c r="C112" s="5"/>
      <c r="D112" s="5"/>
      <c r="E112" s="5"/>
    </row>
    <row r="113" spans="3:5" x14ac:dyDescent="0.2">
      <c r="C113" s="5"/>
      <c r="D113" s="5"/>
      <c r="E113" s="5"/>
    </row>
    <row r="114" spans="3:5" x14ac:dyDescent="0.2">
      <c r="C114" s="5"/>
      <c r="D114" s="5"/>
      <c r="E114" s="5"/>
    </row>
    <row r="115" spans="3:5" x14ac:dyDescent="0.2">
      <c r="C115" s="5"/>
      <c r="D115" s="5"/>
      <c r="E115" s="5"/>
    </row>
    <row r="116" spans="3:5" x14ac:dyDescent="0.2">
      <c r="C116" s="5"/>
      <c r="D116" s="5"/>
      <c r="E116" s="5"/>
    </row>
    <row r="117" spans="3:5" x14ac:dyDescent="0.2">
      <c r="C117" s="5"/>
      <c r="D117" s="5"/>
      <c r="E117" s="5"/>
    </row>
    <row r="118" spans="3:5" x14ac:dyDescent="0.2">
      <c r="C118" s="5"/>
      <c r="D118" s="5"/>
      <c r="E118" s="5"/>
    </row>
    <row r="119" spans="3:5" x14ac:dyDescent="0.2">
      <c r="C119" s="5"/>
      <c r="D119" s="5"/>
      <c r="E119" s="5"/>
    </row>
    <row r="120" spans="3:5" x14ac:dyDescent="0.2">
      <c r="C120" s="5"/>
      <c r="D120" s="5"/>
      <c r="E120" s="5"/>
    </row>
    <row r="121" spans="3:5" x14ac:dyDescent="0.2">
      <c r="C121" s="5"/>
      <c r="D121" s="5"/>
      <c r="E121" s="5"/>
    </row>
    <row r="122" spans="3:5" x14ac:dyDescent="0.2">
      <c r="C122" s="5"/>
      <c r="D122" s="5"/>
      <c r="E122" s="5"/>
    </row>
    <row r="123" spans="3:5" x14ac:dyDescent="0.2">
      <c r="C123" s="5"/>
      <c r="D123" s="5"/>
      <c r="E123" s="5"/>
    </row>
    <row r="124" spans="3:5" x14ac:dyDescent="0.2">
      <c r="C124" s="5"/>
      <c r="D124" s="5"/>
      <c r="E124" s="5"/>
    </row>
    <row r="125" spans="3:5" x14ac:dyDescent="0.2">
      <c r="C125" s="5"/>
      <c r="D125" s="5"/>
      <c r="E125" s="5"/>
    </row>
    <row r="126" spans="3:5" x14ac:dyDescent="0.2">
      <c r="C126" s="5"/>
      <c r="D126" s="5"/>
      <c r="E126" s="5"/>
    </row>
    <row r="127" spans="3:5" x14ac:dyDescent="0.2">
      <c r="C127" s="5"/>
      <c r="D127" s="5"/>
      <c r="E127" s="5"/>
    </row>
    <row r="128" spans="3:5" x14ac:dyDescent="0.2">
      <c r="C128" s="5"/>
      <c r="D128" s="5"/>
      <c r="E128" s="5"/>
    </row>
    <row r="129" spans="3:5" x14ac:dyDescent="0.2">
      <c r="C129" s="5"/>
      <c r="D129" s="5"/>
      <c r="E129" s="5"/>
    </row>
    <row r="130" spans="3:5" x14ac:dyDescent="0.2">
      <c r="C130" s="5"/>
      <c r="D130" s="5"/>
      <c r="E130" s="5"/>
    </row>
    <row r="131" spans="3:5" x14ac:dyDescent="0.2">
      <c r="C131" s="5"/>
      <c r="D131" s="5"/>
      <c r="E131" s="5"/>
    </row>
    <row r="132" spans="3:5" x14ac:dyDescent="0.2">
      <c r="C132" s="5"/>
      <c r="D132" s="5"/>
      <c r="E132" s="5"/>
    </row>
    <row r="133" spans="3:5" x14ac:dyDescent="0.2">
      <c r="C133" s="5"/>
      <c r="D133" s="5"/>
      <c r="E133" s="5"/>
    </row>
    <row r="134" spans="3:5" x14ac:dyDescent="0.2">
      <c r="C134" s="5"/>
      <c r="D134" s="5"/>
      <c r="E134" s="5"/>
    </row>
    <row r="135" spans="3:5" x14ac:dyDescent="0.2">
      <c r="C135" s="5"/>
      <c r="D135" s="5"/>
      <c r="E135" s="5"/>
    </row>
    <row r="136" spans="3:5" x14ac:dyDescent="0.2">
      <c r="C136" s="5"/>
      <c r="D136" s="5"/>
      <c r="E136" s="5"/>
    </row>
    <row r="137" spans="3:5" x14ac:dyDescent="0.2">
      <c r="C137" s="5"/>
      <c r="D137" s="5"/>
      <c r="E137" s="5"/>
    </row>
    <row r="138" spans="3:5" x14ac:dyDescent="0.2">
      <c r="C138" s="5"/>
      <c r="D138" s="5"/>
      <c r="E138" s="5"/>
    </row>
    <row r="139" spans="3:5" x14ac:dyDescent="0.2">
      <c r="C139" s="5"/>
      <c r="D139" s="5"/>
      <c r="E139" s="5"/>
    </row>
    <row r="140" spans="3:5" x14ac:dyDescent="0.2">
      <c r="C140" s="5"/>
      <c r="D140" s="5"/>
      <c r="E140" s="5"/>
    </row>
    <row r="141" spans="3:5" x14ac:dyDescent="0.2">
      <c r="C141" s="5"/>
      <c r="D141" s="5"/>
      <c r="E141" s="5"/>
    </row>
    <row r="142" spans="3:5" x14ac:dyDescent="0.2">
      <c r="C142" s="5"/>
      <c r="D142" s="5"/>
      <c r="E142" s="5"/>
    </row>
    <row r="143" spans="3:5" x14ac:dyDescent="0.2">
      <c r="C143" s="5"/>
      <c r="D143" s="5"/>
      <c r="E143" s="5"/>
    </row>
    <row r="144" spans="3:5" x14ac:dyDescent="0.2">
      <c r="C144" s="5"/>
      <c r="D144" s="5"/>
      <c r="E144" s="5"/>
    </row>
    <row r="145" spans="3:5" x14ac:dyDescent="0.2">
      <c r="C145" s="5"/>
      <c r="D145" s="5"/>
      <c r="E145" s="5"/>
    </row>
    <row r="146" spans="3:5" x14ac:dyDescent="0.2">
      <c r="C146" s="5"/>
      <c r="D146" s="5"/>
      <c r="E146" s="5"/>
    </row>
    <row r="147" spans="3:5" x14ac:dyDescent="0.2">
      <c r="C147" s="5"/>
      <c r="D147" s="5"/>
      <c r="E147" s="5"/>
    </row>
    <row r="148" spans="3:5" x14ac:dyDescent="0.2">
      <c r="C148" s="5"/>
      <c r="D148" s="5"/>
      <c r="E148" s="5"/>
    </row>
    <row r="149" spans="3:5" x14ac:dyDescent="0.2">
      <c r="C149" s="5"/>
      <c r="D149" s="5"/>
      <c r="E149" s="5"/>
    </row>
    <row r="150" spans="3:5" x14ac:dyDescent="0.2">
      <c r="C150" s="5"/>
      <c r="D150" s="5"/>
      <c r="E150" s="5"/>
    </row>
    <row r="151" spans="3:5" x14ac:dyDescent="0.2">
      <c r="C151" s="5"/>
      <c r="D151" s="5"/>
      <c r="E151" s="5"/>
    </row>
    <row r="152" spans="3:5" x14ac:dyDescent="0.2">
      <c r="C152" s="5"/>
      <c r="D152" s="5"/>
      <c r="E152" s="5"/>
    </row>
    <row r="153" spans="3:5" x14ac:dyDescent="0.2">
      <c r="C153" s="5"/>
      <c r="D153" s="5"/>
      <c r="E153" s="5"/>
    </row>
    <row r="154" spans="3:5" x14ac:dyDescent="0.2">
      <c r="C154" s="5"/>
      <c r="D154" s="5"/>
      <c r="E154" s="5"/>
    </row>
    <row r="155" spans="3:5" x14ac:dyDescent="0.2">
      <c r="C155" s="5"/>
      <c r="D155" s="5"/>
      <c r="E155" s="5"/>
    </row>
    <row r="156" spans="3:5" x14ac:dyDescent="0.2">
      <c r="C156" s="5"/>
      <c r="D156" s="5"/>
      <c r="E156" s="5"/>
    </row>
    <row r="157" spans="3:5" x14ac:dyDescent="0.2">
      <c r="C157" s="5"/>
      <c r="D157" s="5"/>
      <c r="E157" s="5"/>
    </row>
    <row r="158" spans="3:5" x14ac:dyDescent="0.2">
      <c r="C158" s="5"/>
      <c r="D158" s="5"/>
      <c r="E158" s="5"/>
    </row>
    <row r="159" spans="3:5" x14ac:dyDescent="0.2">
      <c r="C159" s="5"/>
      <c r="D159" s="5"/>
      <c r="E159" s="5"/>
    </row>
    <row r="160" spans="3:5" x14ac:dyDescent="0.2">
      <c r="C160" s="5"/>
      <c r="D160" s="5"/>
      <c r="E160" s="5"/>
    </row>
    <row r="161" spans="3:5" x14ac:dyDescent="0.2">
      <c r="C161" s="5"/>
      <c r="D161" s="5"/>
      <c r="E161" s="5"/>
    </row>
    <row r="162" spans="3:5" x14ac:dyDescent="0.2">
      <c r="C162" s="5"/>
      <c r="D162" s="5"/>
      <c r="E162" s="5"/>
    </row>
    <row r="163" spans="3:5" x14ac:dyDescent="0.2">
      <c r="C163" s="5"/>
      <c r="D163" s="5"/>
      <c r="E163" s="5"/>
    </row>
    <row r="164" spans="3:5" x14ac:dyDescent="0.2">
      <c r="C164" s="5"/>
      <c r="D164" s="5"/>
      <c r="E164" s="5"/>
    </row>
    <row r="165" spans="3:5" x14ac:dyDescent="0.2">
      <c r="C165" s="5"/>
      <c r="D165" s="5"/>
      <c r="E165" s="5"/>
    </row>
    <row r="166" spans="3:5" x14ac:dyDescent="0.2">
      <c r="C166" s="5"/>
      <c r="D166" s="5"/>
      <c r="E166" s="5"/>
    </row>
    <row r="167" spans="3:5" x14ac:dyDescent="0.2">
      <c r="C167" s="5"/>
      <c r="D167" s="5"/>
      <c r="E167" s="5"/>
    </row>
    <row r="168" spans="3:5" x14ac:dyDescent="0.2">
      <c r="C168" s="5"/>
      <c r="D168" s="5"/>
      <c r="E168" s="5"/>
    </row>
    <row r="169" spans="3:5" x14ac:dyDescent="0.2">
      <c r="C169" s="5"/>
      <c r="D169" s="5"/>
      <c r="E169" s="5"/>
    </row>
    <row r="170" spans="3:5" x14ac:dyDescent="0.2">
      <c r="C170" s="5"/>
      <c r="D170" s="5"/>
      <c r="E170" s="5"/>
    </row>
    <row r="171" spans="3:5" x14ac:dyDescent="0.2">
      <c r="C171" s="5"/>
      <c r="D171" s="5"/>
      <c r="E171" s="5"/>
    </row>
    <row r="172" spans="3:5" x14ac:dyDescent="0.2">
      <c r="C172" s="5"/>
      <c r="D172" s="5"/>
      <c r="E172" s="5"/>
    </row>
    <row r="173" spans="3:5" x14ac:dyDescent="0.2">
      <c r="C173" s="5"/>
      <c r="D173" s="5"/>
      <c r="E173" s="5"/>
    </row>
    <row r="174" spans="3:5" x14ac:dyDescent="0.2">
      <c r="C174" s="5"/>
      <c r="D174" s="5"/>
      <c r="E174" s="5"/>
    </row>
    <row r="175" spans="3:5" x14ac:dyDescent="0.2">
      <c r="C175" s="5"/>
      <c r="D175" s="5"/>
      <c r="E175" s="5"/>
    </row>
    <row r="176" spans="3:5" x14ac:dyDescent="0.2">
      <c r="C176" s="5"/>
      <c r="D176" s="5"/>
      <c r="E176" s="5"/>
    </row>
    <row r="177" spans="3:5" x14ac:dyDescent="0.2">
      <c r="C177" s="5"/>
      <c r="D177" s="5"/>
      <c r="E177" s="5"/>
    </row>
    <row r="178" spans="3:5" x14ac:dyDescent="0.2">
      <c r="C178" s="5"/>
      <c r="D178" s="5"/>
      <c r="E178" s="5"/>
    </row>
    <row r="179" spans="3:5" x14ac:dyDescent="0.2">
      <c r="C179" s="5"/>
      <c r="D179" s="5"/>
      <c r="E179" s="5"/>
    </row>
    <row r="180" spans="3:5" x14ac:dyDescent="0.2">
      <c r="C180" s="5"/>
      <c r="D180" s="5"/>
      <c r="E180" s="5"/>
    </row>
    <row r="181" spans="3:5" x14ac:dyDescent="0.2">
      <c r="C181" s="5"/>
      <c r="D181" s="5"/>
      <c r="E181" s="5"/>
    </row>
    <row r="182" spans="3:5" x14ac:dyDescent="0.2">
      <c r="C182" s="5"/>
      <c r="D182" s="5"/>
      <c r="E182" s="5"/>
    </row>
    <row r="183" spans="3:5" x14ac:dyDescent="0.2">
      <c r="C183" s="5"/>
      <c r="D183" s="5"/>
      <c r="E183" s="5"/>
    </row>
    <row r="184" spans="3:5" x14ac:dyDescent="0.2">
      <c r="C184" s="5"/>
      <c r="D184" s="5"/>
      <c r="E184" s="5"/>
    </row>
    <row r="185" spans="3:5" x14ac:dyDescent="0.2">
      <c r="C185" s="5"/>
      <c r="D185" s="5"/>
      <c r="E185" s="5"/>
    </row>
    <row r="186" spans="3:5" x14ac:dyDescent="0.2">
      <c r="C186" s="5"/>
      <c r="D186" s="5"/>
      <c r="E186" s="5"/>
    </row>
    <row r="187" spans="3:5" x14ac:dyDescent="0.2">
      <c r="C187" s="5"/>
      <c r="D187" s="5"/>
      <c r="E187" s="5"/>
    </row>
    <row r="188" spans="3:5" x14ac:dyDescent="0.2">
      <c r="C188" s="5"/>
      <c r="D188" s="5"/>
      <c r="E188" s="5"/>
    </row>
    <row r="189" spans="3:5" x14ac:dyDescent="0.2">
      <c r="C189" s="5"/>
      <c r="D189" s="5"/>
      <c r="E189" s="5"/>
    </row>
    <row r="190" spans="3:5" x14ac:dyDescent="0.2">
      <c r="C190" s="5"/>
      <c r="D190" s="5"/>
      <c r="E190" s="5"/>
    </row>
    <row r="191" spans="3:5" x14ac:dyDescent="0.2">
      <c r="C191" s="5"/>
      <c r="D191" s="5"/>
      <c r="E191" s="5"/>
    </row>
    <row r="192" spans="3:5" x14ac:dyDescent="0.2">
      <c r="C192" s="5"/>
      <c r="D192" s="5"/>
      <c r="E192" s="5"/>
    </row>
    <row r="193" spans="3:5" x14ac:dyDescent="0.2">
      <c r="C193" s="5"/>
      <c r="D193" s="5"/>
      <c r="E193" s="5"/>
    </row>
    <row r="194" spans="3:5" x14ac:dyDescent="0.2">
      <c r="C194" s="5"/>
      <c r="D194" s="5"/>
      <c r="E194" s="5"/>
    </row>
    <row r="195" spans="3:5" x14ac:dyDescent="0.2">
      <c r="C195" s="5"/>
      <c r="D195" s="5"/>
      <c r="E195" s="5"/>
    </row>
    <row r="196" spans="3:5" x14ac:dyDescent="0.2">
      <c r="C196" s="5"/>
      <c r="D196" s="5"/>
      <c r="E196" s="5"/>
    </row>
    <row r="197" spans="3:5" x14ac:dyDescent="0.2">
      <c r="C197" s="5"/>
      <c r="D197" s="5"/>
      <c r="E197" s="5"/>
    </row>
    <row r="198" spans="3:5" x14ac:dyDescent="0.2">
      <c r="C198" s="5"/>
      <c r="D198" s="5"/>
      <c r="E198" s="5"/>
    </row>
    <row r="199" spans="3:5" x14ac:dyDescent="0.2">
      <c r="C199" s="5"/>
      <c r="D199" s="5"/>
      <c r="E199" s="5"/>
    </row>
    <row r="200" spans="3:5" x14ac:dyDescent="0.2">
      <c r="C200" s="5"/>
      <c r="D200" s="5"/>
      <c r="E200" s="5"/>
    </row>
    <row r="201" spans="3:5" x14ac:dyDescent="0.2">
      <c r="C201" s="5"/>
      <c r="D201" s="5"/>
      <c r="E201" s="5"/>
    </row>
    <row r="202" spans="3:5" x14ac:dyDescent="0.2">
      <c r="C202" s="5"/>
      <c r="D202" s="5"/>
      <c r="E202" s="5"/>
    </row>
    <row r="203" spans="3:5" x14ac:dyDescent="0.2">
      <c r="C203" s="5"/>
      <c r="D203" s="5"/>
      <c r="E203" s="5"/>
    </row>
    <row r="204" spans="3:5" x14ac:dyDescent="0.2">
      <c r="C204" s="5"/>
      <c r="D204" s="5"/>
      <c r="E204" s="5"/>
    </row>
  </sheetData>
  <mergeCells count="1">
    <mergeCell ref="M11:O11"/>
  </mergeCells>
  <pageMargins left="0.75" right="0.75" top="1" bottom="1" header="0.5" footer="0.5"/>
  <pageSetup fitToHeight="2" orientation="landscape" r:id="rId1"/>
  <headerFooter alignWithMargins="0">
    <oddFooter>&amp;L&amp;A&amp;C&amp;D &amp;T&amp;R&amp;P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A0890-2F24-4F3B-B584-2387E222625E}">
  <sheetPr>
    <pageSetUpPr fitToPage="1"/>
  </sheetPr>
  <dimension ref="A1:H16"/>
  <sheetViews>
    <sheetView zoomScale="70" zoomScaleNormal="70" workbookViewId="0">
      <selection activeCell="D8" sqref="D8"/>
    </sheetView>
  </sheetViews>
  <sheetFormatPr defaultRowHeight="12.75" x14ac:dyDescent="0.2"/>
  <cols>
    <col min="1" max="1" width="10.5703125" customWidth="1"/>
    <col min="2" max="2" width="49.7109375" bestFit="1" customWidth="1"/>
    <col min="3" max="3" width="20" customWidth="1"/>
    <col min="4" max="4" width="16.28515625" customWidth="1"/>
    <col min="5" max="5" width="18" customWidth="1"/>
    <col min="6" max="6" width="22" customWidth="1"/>
    <col min="7" max="7" width="15" bestFit="1" customWidth="1"/>
    <col min="8" max="8" width="14.42578125" customWidth="1"/>
  </cols>
  <sheetData>
    <row r="1" spans="1:8" ht="60.75" x14ac:dyDescent="0.25">
      <c r="A1" s="100"/>
      <c r="B1" s="101" t="s">
        <v>130</v>
      </c>
      <c r="C1" s="103" t="s">
        <v>629</v>
      </c>
      <c r="D1" s="102" t="s">
        <v>633</v>
      </c>
      <c r="E1" s="103" t="s">
        <v>630</v>
      </c>
      <c r="F1" s="103" t="s">
        <v>631</v>
      </c>
      <c r="G1" s="103" t="s">
        <v>32</v>
      </c>
      <c r="H1" s="103" t="s">
        <v>33</v>
      </c>
    </row>
    <row r="2" spans="1:8" ht="22.5" customHeight="1" x14ac:dyDescent="0.25">
      <c r="A2" s="104" t="s">
        <v>7</v>
      </c>
      <c r="B2" s="105" t="s">
        <v>132</v>
      </c>
      <c r="C2" s="106"/>
      <c r="D2" s="106"/>
      <c r="E2" s="107"/>
      <c r="F2" s="40"/>
      <c r="G2" s="40"/>
      <c r="H2" s="40"/>
    </row>
    <row r="3" spans="1:8" ht="22.5" customHeight="1" x14ac:dyDescent="0.25">
      <c r="A3" s="108" t="s">
        <v>49</v>
      </c>
      <c r="B3" s="109" t="s">
        <v>50</v>
      </c>
      <c r="C3" s="110">
        <v>300</v>
      </c>
      <c r="D3" s="110">
        <v>363</v>
      </c>
      <c r="E3" s="110">
        <v>300</v>
      </c>
      <c r="F3" s="447">
        <v>500</v>
      </c>
      <c r="G3" s="111">
        <f t="shared" ref="G3:G13" si="0">F3-C3</f>
        <v>200</v>
      </c>
      <c r="H3" s="112">
        <f t="shared" ref="H3:H11" si="1">G3/C3</f>
        <v>0.66666666666666663</v>
      </c>
    </row>
    <row r="4" spans="1:8" ht="22.5" customHeight="1" x14ac:dyDescent="0.25">
      <c r="A4" s="108" t="s">
        <v>102</v>
      </c>
      <c r="B4" s="109" t="s">
        <v>130</v>
      </c>
      <c r="C4" s="110">
        <v>56720</v>
      </c>
      <c r="D4" s="110">
        <v>50368</v>
      </c>
      <c r="E4" s="110">
        <v>56720</v>
      </c>
      <c r="F4" s="447">
        <v>46720</v>
      </c>
      <c r="G4" s="111">
        <f t="shared" si="0"/>
        <v>-10000</v>
      </c>
      <c r="H4" s="112">
        <f t="shared" si="1"/>
        <v>-0.1763046544428773</v>
      </c>
    </row>
    <row r="5" spans="1:8" ht="22.5" customHeight="1" x14ac:dyDescent="0.25">
      <c r="A5" s="108" t="s">
        <v>125</v>
      </c>
      <c r="B5" s="109" t="s">
        <v>133</v>
      </c>
      <c r="C5" s="110">
        <v>2375</v>
      </c>
      <c r="D5" s="110">
        <v>2500</v>
      </c>
      <c r="E5" s="110">
        <v>2500</v>
      </c>
      <c r="F5" s="447">
        <v>2500</v>
      </c>
      <c r="G5" s="111">
        <f t="shared" si="0"/>
        <v>125</v>
      </c>
      <c r="H5" s="112">
        <f t="shared" si="1"/>
        <v>5.2631578947368418E-2</v>
      </c>
    </row>
    <row r="6" spans="1:8" ht="22.5" customHeight="1" x14ac:dyDescent="0.25">
      <c r="A6" s="108"/>
      <c r="B6" s="109" t="s">
        <v>134</v>
      </c>
      <c r="C6" s="110">
        <v>2400</v>
      </c>
      <c r="D6" s="110">
        <v>2400</v>
      </c>
      <c r="E6" s="110">
        <v>3000</v>
      </c>
      <c r="F6" s="447">
        <v>3000</v>
      </c>
      <c r="G6" s="111">
        <f t="shared" si="0"/>
        <v>600</v>
      </c>
      <c r="H6" s="112">
        <f t="shared" si="1"/>
        <v>0.25</v>
      </c>
    </row>
    <row r="7" spans="1:8" ht="22.5" customHeight="1" x14ac:dyDescent="0.25">
      <c r="A7" s="108" t="s">
        <v>55</v>
      </c>
      <c r="B7" s="109" t="s">
        <v>135</v>
      </c>
      <c r="C7" s="110">
        <v>5200</v>
      </c>
      <c r="D7" s="110">
        <v>5461</v>
      </c>
      <c r="E7" s="110">
        <v>6750</v>
      </c>
      <c r="F7" s="447">
        <v>6750</v>
      </c>
      <c r="G7" s="111">
        <f t="shared" si="0"/>
        <v>1550</v>
      </c>
      <c r="H7" s="112">
        <f t="shared" si="1"/>
        <v>0.29807692307692307</v>
      </c>
    </row>
    <row r="8" spans="1:8" ht="22.5" customHeight="1" x14ac:dyDescent="0.25">
      <c r="A8" s="108" t="s">
        <v>136</v>
      </c>
      <c r="B8" s="109" t="s">
        <v>137</v>
      </c>
      <c r="C8" s="110">
        <v>1200</v>
      </c>
      <c r="D8" s="110">
        <v>1200</v>
      </c>
      <c r="E8" s="110">
        <v>1200</v>
      </c>
      <c r="F8" s="447">
        <v>100</v>
      </c>
      <c r="G8" s="111">
        <f t="shared" si="0"/>
        <v>-1100</v>
      </c>
      <c r="H8" s="112">
        <f t="shared" si="1"/>
        <v>-0.91666666666666663</v>
      </c>
    </row>
    <row r="9" spans="1:8" ht="22.5" customHeight="1" x14ac:dyDescent="0.25">
      <c r="A9" s="108" t="s">
        <v>127</v>
      </c>
      <c r="B9" s="109" t="s">
        <v>138</v>
      </c>
      <c r="C9" s="110">
        <v>100</v>
      </c>
      <c r="D9" s="110">
        <v>0</v>
      </c>
      <c r="E9" s="110">
        <v>100</v>
      </c>
      <c r="F9" s="447">
        <v>100</v>
      </c>
      <c r="G9" s="111">
        <f t="shared" si="0"/>
        <v>0</v>
      </c>
      <c r="H9" s="112">
        <f t="shared" si="1"/>
        <v>0</v>
      </c>
    </row>
    <row r="10" spans="1:8" ht="22.5" customHeight="1" x14ac:dyDescent="0.25">
      <c r="A10" s="108" t="s">
        <v>71</v>
      </c>
      <c r="B10" s="109" t="s">
        <v>72</v>
      </c>
      <c r="C10" s="110">
        <v>100</v>
      </c>
      <c r="D10" s="110">
        <v>0</v>
      </c>
      <c r="E10" s="110">
        <v>100</v>
      </c>
      <c r="F10" s="447">
        <v>150</v>
      </c>
      <c r="G10" s="111">
        <f t="shared" si="0"/>
        <v>50</v>
      </c>
      <c r="H10" s="112">
        <f t="shared" si="1"/>
        <v>0.5</v>
      </c>
    </row>
    <row r="11" spans="1:8" ht="22.5" customHeight="1" x14ac:dyDescent="0.25">
      <c r="A11" s="108" t="s">
        <v>73</v>
      </c>
      <c r="B11" s="109" t="s">
        <v>139</v>
      </c>
      <c r="C11" s="110">
        <v>100</v>
      </c>
      <c r="D11" s="110">
        <v>30</v>
      </c>
      <c r="E11" s="110">
        <v>100</v>
      </c>
      <c r="F11" s="447">
        <v>100</v>
      </c>
      <c r="G11" s="111">
        <f t="shared" si="0"/>
        <v>0</v>
      </c>
      <c r="H11" s="112">
        <f t="shared" si="1"/>
        <v>0</v>
      </c>
    </row>
    <row r="12" spans="1:8" ht="22.5" customHeight="1" x14ac:dyDescent="0.25">
      <c r="A12" s="108" t="s">
        <v>140</v>
      </c>
      <c r="B12" s="109" t="s">
        <v>141</v>
      </c>
      <c r="C12" s="110"/>
      <c r="D12" s="110"/>
      <c r="E12" s="110"/>
      <c r="F12" s="113">
        <v>10000</v>
      </c>
      <c r="G12" s="111">
        <f t="shared" si="0"/>
        <v>10000</v>
      </c>
      <c r="H12" s="112"/>
    </row>
    <row r="13" spans="1:8" ht="22.5" customHeight="1" x14ac:dyDescent="0.3">
      <c r="A13" s="114" t="s">
        <v>85</v>
      </c>
      <c r="B13" s="105" t="s">
        <v>132</v>
      </c>
      <c r="C13" s="115">
        <f t="shared" ref="C13:F13" si="2">SUM(C3:C12)</f>
        <v>68495</v>
      </c>
      <c r="D13" s="115">
        <f t="shared" si="2"/>
        <v>62322</v>
      </c>
      <c r="E13" s="115">
        <f t="shared" si="2"/>
        <v>70770</v>
      </c>
      <c r="F13" s="116">
        <f t="shared" si="2"/>
        <v>69920</v>
      </c>
      <c r="G13" s="111">
        <f t="shared" si="0"/>
        <v>1425</v>
      </c>
      <c r="H13" s="112">
        <f>G13/C13</f>
        <v>2.0804438280166437E-2</v>
      </c>
    </row>
    <row r="14" spans="1:8" x14ac:dyDescent="0.2">
      <c r="C14" s="54"/>
      <c r="D14" s="54"/>
    </row>
    <row r="15" spans="1:8" x14ac:dyDescent="0.2">
      <c r="C15" s="54"/>
      <c r="D15" s="54"/>
    </row>
    <row r="16" spans="1:8" ht="25.5" customHeight="1" x14ac:dyDescent="0.3">
      <c r="D16" s="117"/>
    </row>
  </sheetData>
  <pageMargins left="0.75" right="0.75" top="1" bottom="1" header="0.5" footer="0.5"/>
  <pageSetup scale="74" fitToHeight="2" orientation="landscape" r:id="rId1"/>
  <headerFooter alignWithMargins="0">
    <oddFooter>&amp;L&amp;A&amp;C&amp;D &amp;T&amp;R&amp;P 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BD5E1-88DC-447B-A5E0-F72597D87EBB}">
  <sheetPr>
    <pageSetUpPr fitToPage="1"/>
  </sheetPr>
  <dimension ref="A1:J117"/>
  <sheetViews>
    <sheetView zoomScaleNormal="100" workbookViewId="0">
      <selection activeCell="G15" sqref="G15"/>
    </sheetView>
  </sheetViews>
  <sheetFormatPr defaultRowHeight="12.75" x14ac:dyDescent="0.2"/>
  <cols>
    <col min="1" max="1" width="9.85546875" bestFit="1" customWidth="1"/>
    <col min="2" max="2" width="35.28515625" customWidth="1"/>
    <col min="3" max="3" width="11.42578125" style="131" customWidth="1"/>
    <col min="4" max="4" width="14" style="131" customWidth="1"/>
    <col min="5" max="5" width="0.7109375" style="131" hidden="1" customWidth="1"/>
    <col min="6" max="6" width="13.42578125" hidden="1" customWidth="1"/>
    <col min="7" max="7" width="13.42578125" customWidth="1"/>
    <col min="8" max="8" width="13.28515625" style="129" bestFit="1" customWidth="1"/>
    <col min="9" max="9" width="11.5703125" customWidth="1"/>
    <col min="10" max="10" width="10.7109375" customWidth="1"/>
  </cols>
  <sheetData>
    <row r="1" spans="1:10" ht="75" customHeight="1" x14ac:dyDescent="0.2">
      <c r="A1" s="118"/>
      <c r="B1" s="119" t="s">
        <v>142</v>
      </c>
      <c r="C1" s="60" t="s">
        <v>629</v>
      </c>
      <c r="D1" s="60" t="s">
        <v>633</v>
      </c>
      <c r="E1" s="60" t="str">
        <f>'[1]Real Property Appr 2020'!E1</f>
        <v>2019 Unaudited 09/30/2018</v>
      </c>
      <c r="F1" s="120" t="s">
        <v>131</v>
      </c>
      <c r="G1" s="33" t="s">
        <v>630</v>
      </c>
      <c r="H1" s="33" t="s">
        <v>631</v>
      </c>
      <c r="I1" s="33" t="s">
        <v>32</v>
      </c>
      <c r="J1" s="33" t="s">
        <v>33</v>
      </c>
    </row>
    <row r="2" spans="1:10" ht="15.75" x14ac:dyDescent="0.2">
      <c r="A2" s="35" t="s">
        <v>143</v>
      </c>
      <c r="B2" s="36" t="s">
        <v>142</v>
      </c>
      <c r="C2" s="88"/>
      <c r="D2" s="88"/>
      <c r="E2" s="121"/>
      <c r="F2" s="7"/>
      <c r="G2" s="40"/>
      <c r="H2" s="122"/>
      <c r="I2" s="40"/>
      <c r="J2" s="40"/>
    </row>
    <row r="3" spans="1:10" x14ac:dyDescent="0.2">
      <c r="A3" s="42" t="s">
        <v>144</v>
      </c>
      <c r="B3" s="42" t="s">
        <v>145</v>
      </c>
      <c r="C3" s="43">
        <v>20000</v>
      </c>
      <c r="D3" s="43">
        <v>14895</v>
      </c>
      <c r="E3" s="43"/>
      <c r="F3" s="7"/>
      <c r="G3" s="72">
        <v>20000</v>
      </c>
      <c r="H3" s="43">
        <v>20000</v>
      </c>
      <c r="I3" s="11"/>
      <c r="J3" s="70">
        <f>I3/C3</f>
        <v>0</v>
      </c>
    </row>
    <row r="4" spans="1:10" hidden="1" x14ac:dyDescent="0.2">
      <c r="A4" s="123" t="s">
        <v>146</v>
      </c>
      <c r="B4" s="42" t="s">
        <v>147</v>
      </c>
      <c r="C4" s="43"/>
      <c r="D4" s="124"/>
      <c r="E4" s="43"/>
      <c r="F4" s="125"/>
      <c r="G4" s="126"/>
      <c r="H4" s="127"/>
      <c r="I4" s="11"/>
      <c r="J4" s="70" t="e">
        <f>I4/C4</f>
        <v>#DIV/0!</v>
      </c>
    </row>
    <row r="5" spans="1:10" hidden="1" x14ac:dyDescent="0.2">
      <c r="A5" s="123" t="s">
        <v>148</v>
      </c>
      <c r="B5" s="42" t="s">
        <v>149</v>
      </c>
      <c r="C5" s="43"/>
      <c r="D5" s="124"/>
      <c r="E5" s="43"/>
      <c r="F5" s="7"/>
      <c r="G5" s="72"/>
      <c r="H5" s="127"/>
      <c r="I5" s="11"/>
      <c r="J5" s="70" t="e">
        <f>I5/C5</f>
        <v>#DIV/0!</v>
      </c>
    </row>
    <row r="6" spans="1:10" x14ac:dyDescent="0.2">
      <c r="A6" s="42" t="s">
        <v>150</v>
      </c>
      <c r="B6" s="42" t="s">
        <v>151</v>
      </c>
      <c r="C6" s="43"/>
      <c r="D6" s="124" t="s">
        <v>1</v>
      </c>
      <c r="E6" s="43"/>
      <c r="F6" s="7"/>
      <c r="G6" s="72"/>
      <c r="H6" s="128"/>
      <c r="I6" s="11"/>
      <c r="J6" s="70"/>
    </row>
    <row r="7" spans="1:10" x14ac:dyDescent="0.2">
      <c r="A7" s="42"/>
      <c r="B7" s="42" t="s">
        <v>152</v>
      </c>
      <c r="C7" s="43"/>
      <c r="D7" s="43"/>
      <c r="E7" s="43"/>
      <c r="F7" s="7"/>
      <c r="G7" s="11"/>
      <c r="H7" s="128"/>
      <c r="I7" s="11"/>
      <c r="J7" s="70" t="e">
        <f>I7/C7</f>
        <v>#DIV/0!</v>
      </c>
    </row>
    <row r="8" spans="1:10" ht="15.75" x14ac:dyDescent="0.2">
      <c r="A8" s="35" t="s">
        <v>85</v>
      </c>
      <c r="B8" s="36" t="s">
        <v>142</v>
      </c>
      <c r="C8" s="51">
        <f t="shared" ref="C8:H8" si="0">SUM(C3:C7)</f>
        <v>20000</v>
      </c>
      <c r="D8" s="51">
        <f t="shared" si="0"/>
        <v>14895</v>
      </c>
      <c r="E8" s="51">
        <f t="shared" si="0"/>
        <v>0</v>
      </c>
      <c r="F8" s="51">
        <f t="shared" si="0"/>
        <v>0</v>
      </c>
      <c r="G8" s="51">
        <f t="shared" si="0"/>
        <v>20000</v>
      </c>
      <c r="H8" s="51">
        <f t="shared" si="0"/>
        <v>20000</v>
      </c>
      <c r="I8" s="11">
        <f>H8-C8</f>
        <v>0</v>
      </c>
      <c r="J8" s="70">
        <f>I8/C8</f>
        <v>0</v>
      </c>
    </row>
    <row r="9" spans="1:10" x14ac:dyDescent="0.2">
      <c r="C9" s="56"/>
      <c r="D9" s="56"/>
      <c r="E9" s="56"/>
    </row>
    <row r="10" spans="1:10" x14ac:dyDescent="0.2">
      <c r="C10" s="56"/>
      <c r="D10" s="130"/>
      <c r="E10" s="56"/>
    </row>
    <row r="11" spans="1:10" x14ac:dyDescent="0.2">
      <c r="C11"/>
      <c r="D11" s="27"/>
      <c r="E11"/>
    </row>
    <row r="12" spans="1:10" x14ac:dyDescent="0.2">
      <c r="C12"/>
      <c r="D12"/>
      <c r="E12"/>
    </row>
    <row r="13" spans="1:10" x14ac:dyDescent="0.2">
      <c r="C13"/>
      <c r="D13"/>
      <c r="E13"/>
    </row>
    <row r="14" spans="1:10" x14ac:dyDescent="0.2">
      <c r="C14"/>
      <c r="D14"/>
      <c r="E14"/>
    </row>
    <row r="15" spans="1:10" x14ac:dyDescent="0.2">
      <c r="C15"/>
      <c r="D15"/>
      <c r="E15"/>
    </row>
    <row r="16" spans="1:10" x14ac:dyDescent="0.2">
      <c r="C16"/>
      <c r="D16"/>
      <c r="E16"/>
    </row>
    <row r="17" spans="3:5" x14ac:dyDescent="0.2">
      <c r="C17"/>
      <c r="D17"/>
      <c r="E17"/>
    </row>
    <row r="18" spans="3:5" x14ac:dyDescent="0.2">
      <c r="C18"/>
      <c r="D18"/>
      <c r="E18"/>
    </row>
    <row r="19" spans="3:5" x14ac:dyDescent="0.2">
      <c r="C19"/>
      <c r="D19"/>
      <c r="E19"/>
    </row>
    <row r="20" spans="3:5" x14ac:dyDescent="0.2">
      <c r="C20"/>
      <c r="D20"/>
      <c r="E20"/>
    </row>
    <row r="21" spans="3:5" x14ac:dyDescent="0.2">
      <c r="C21"/>
      <c r="D21"/>
      <c r="E21"/>
    </row>
    <row r="22" spans="3:5" x14ac:dyDescent="0.2">
      <c r="C22"/>
      <c r="D22"/>
      <c r="E22"/>
    </row>
    <row r="23" spans="3:5" x14ac:dyDescent="0.2">
      <c r="C23"/>
      <c r="D23"/>
      <c r="E23"/>
    </row>
    <row r="24" spans="3:5" x14ac:dyDescent="0.2">
      <c r="C24"/>
      <c r="D24"/>
      <c r="E24"/>
    </row>
    <row r="25" spans="3:5" x14ac:dyDescent="0.2">
      <c r="C25"/>
      <c r="D25"/>
      <c r="E25"/>
    </row>
    <row r="26" spans="3:5" x14ac:dyDescent="0.2">
      <c r="C26"/>
      <c r="D26"/>
      <c r="E26"/>
    </row>
    <row r="27" spans="3:5" x14ac:dyDescent="0.2">
      <c r="C27"/>
      <c r="D27"/>
      <c r="E27"/>
    </row>
    <row r="28" spans="3:5" x14ac:dyDescent="0.2">
      <c r="C28"/>
      <c r="D28"/>
      <c r="E28"/>
    </row>
    <row r="29" spans="3:5" x14ac:dyDescent="0.2">
      <c r="C29"/>
      <c r="D29"/>
      <c r="E29"/>
    </row>
    <row r="30" spans="3:5" x14ac:dyDescent="0.2">
      <c r="C30"/>
      <c r="D30"/>
      <c r="E30"/>
    </row>
    <row r="31" spans="3:5" x14ac:dyDescent="0.2">
      <c r="C31"/>
      <c r="D31"/>
      <c r="E31"/>
    </row>
    <row r="32" spans="3:5" x14ac:dyDescent="0.2">
      <c r="C32"/>
      <c r="D32"/>
      <c r="E32"/>
    </row>
    <row r="33" spans="3:5" x14ac:dyDescent="0.2">
      <c r="C33"/>
      <c r="D33"/>
      <c r="E33"/>
    </row>
    <row r="34" spans="3:5" x14ac:dyDescent="0.2">
      <c r="C34"/>
      <c r="D34"/>
      <c r="E34"/>
    </row>
    <row r="35" spans="3:5" x14ac:dyDescent="0.2">
      <c r="C35"/>
      <c r="D35"/>
      <c r="E35"/>
    </row>
    <row r="36" spans="3:5" x14ac:dyDescent="0.2">
      <c r="C36"/>
      <c r="D36"/>
      <c r="E36"/>
    </row>
    <row r="37" spans="3:5" x14ac:dyDescent="0.2">
      <c r="C37"/>
      <c r="D37"/>
      <c r="E37"/>
    </row>
    <row r="38" spans="3:5" x14ac:dyDescent="0.2">
      <c r="C38"/>
      <c r="D38"/>
      <c r="E38"/>
    </row>
    <row r="39" spans="3:5" x14ac:dyDescent="0.2">
      <c r="C39"/>
      <c r="D39"/>
      <c r="E39"/>
    </row>
    <row r="40" spans="3:5" x14ac:dyDescent="0.2">
      <c r="C40"/>
      <c r="D40"/>
      <c r="E40"/>
    </row>
    <row r="41" spans="3:5" x14ac:dyDescent="0.2">
      <c r="C41"/>
      <c r="D41"/>
      <c r="E41"/>
    </row>
    <row r="42" spans="3:5" x14ac:dyDescent="0.2">
      <c r="C42"/>
      <c r="D42"/>
      <c r="E42"/>
    </row>
    <row r="43" spans="3:5" x14ac:dyDescent="0.2">
      <c r="C43"/>
      <c r="D43"/>
      <c r="E43"/>
    </row>
    <row r="44" spans="3:5" x14ac:dyDescent="0.2">
      <c r="C44"/>
      <c r="D44"/>
      <c r="E44"/>
    </row>
    <row r="45" spans="3:5" x14ac:dyDescent="0.2">
      <c r="C45"/>
      <c r="D45"/>
      <c r="E45"/>
    </row>
    <row r="46" spans="3:5" x14ac:dyDescent="0.2">
      <c r="C46"/>
      <c r="D46"/>
      <c r="E46"/>
    </row>
    <row r="47" spans="3:5" x14ac:dyDescent="0.2">
      <c r="C47"/>
      <c r="D47"/>
      <c r="E47"/>
    </row>
    <row r="48" spans="3:5" x14ac:dyDescent="0.2">
      <c r="C48"/>
      <c r="D48"/>
      <c r="E48"/>
    </row>
    <row r="49" spans="3:5" x14ac:dyDescent="0.2">
      <c r="C49"/>
      <c r="D49"/>
      <c r="E49"/>
    </row>
    <row r="50" spans="3:5" x14ac:dyDescent="0.2">
      <c r="C50"/>
      <c r="D50"/>
      <c r="E50"/>
    </row>
    <row r="51" spans="3:5" x14ac:dyDescent="0.2">
      <c r="C51"/>
      <c r="D51"/>
      <c r="E51"/>
    </row>
    <row r="52" spans="3:5" x14ac:dyDescent="0.2">
      <c r="C52"/>
      <c r="D52"/>
      <c r="E52"/>
    </row>
    <row r="53" spans="3:5" x14ac:dyDescent="0.2">
      <c r="C53"/>
      <c r="D53"/>
      <c r="E53"/>
    </row>
    <row r="54" spans="3:5" x14ac:dyDescent="0.2">
      <c r="C54"/>
      <c r="D54"/>
      <c r="E54"/>
    </row>
    <row r="55" spans="3:5" x14ac:dyDescent="0.2">
      <c r="C55"/>
      <c r="D55"/>
      <c r="E55"/>
    </row>
    <row r="56" spans="3:5" x14ac:dyDescent="0.2">
      <c r="C56"/>
      <c r="D56"/>
      <c r="E56"/>
    </row>
    <row r="57" spans="3:5" x14ac:dyDescent="0.2">
      <c r="C57"/>
      <c r="D57"/>
      <c r="E57"/>
    </row>
    <row r="58" spans="3:5" x14ac:dyDescent="0.2">
      <c r="C58"/>
      <c r="D58"/>
      <c r="E58"/>
    </row>
    <row r="59" spans="3:5" x14ac:dyDescent="0.2">
      <c r="C59"/>
      <c r="D59"/>
      <c r="E59"/>
    </row>
    <row r="60" spans="3:5" x14ac:dyDescent="0.2">
      <c r="C60"/>
      <c r="D60"/>
      <c r="E60"/>
    </row>
    <row r="61" spans="3:5" x14ac:dyDescent="0.2">
      <c r="C61"/>
      <c r="D61"/>
      <c r="E61"/>
    </row>
    <row r="62" spans="3:5" x14ac:dyDescent="0.2">
      <c r="C62"/>
      <c r="D62"/>
      <c r="E62"/>
    </row>
    <row r="63" spans="3:5" x14ac:dyDescent="0.2">
      <c r="C63"/>
      <c r="D63"/>
      <c r="E63"/>
    </row>
    <row r="64" spans="3:5" x14ac:dyDescent="0.2">
      <c r="C64"/>
      <c r="D64"/>
      <c r="E64"/>
    </row>
    <row r="65" spans="3:5" x14ac:dyDescent="0.2">
      <c r="C65"/>
      <c r="D65"/>
      <c r="E65"/>
    </row>
    <row r="66" spans="3:5" x14ac:dyDescent="0.2">
      <c r="C66"/>
      <c r="D66"/>
      <c r="E66"/>
    </row>
    <row r="67" spans="3:5" x14ac:dyDescent="0.2">
      <c r="C67"/>
      <c r="D67"/>
      <c r="E67"/>
    </row>
    <row r="68" spans="3:5" x14ac:dyDescent="0.2">
      <c r="C68"/>
      <c r="D68"/>
      <c r="E68"/>
    </row>
    <row r="69" spans="3:5" x14ac:dyDescent="0.2">
      <c r="C69"/>
      <c r="D69"/>
      <c r="E69"/>
    </row>
    <row r="70" spans="3:5" x14ac:dyDescent="0.2">
      <c r="C70"/>
      <c r="D70"/>
      <c r="E70"/>
    </row>
    <row r="71" spans="3:5" x14ac:dyDescent="0.2">
      <c r="C71"/>
      <c r="D71"/>
      <c r="E71"/>
    </row>
    <row r="72" spans="3:5" x14ac:dyDescent="0.2">
      <c r="C72"/>
      <c r="D72"/>
      <c r="E72"/>
    </row>
    <row r="73" spans="3:5" x14ac:dyDescent="0.2">
      <c r="C73"/>
      <c r="D73"/>
      <c r="E73"/>
    </row>
    <row r="74" spans="3:5" x14ac:dyDescent="0.2">
      <c r="C74"/>
      <c r="D74"/>
      <c r="E74"/>
    </row>
    <row r="75" spans="3:5" x14ac:dyDescent="0.2">
      <c r="C75"/>
      <c r="D75"/>
      <c r="E75"/>
    </row>
    <row r="76" spans="3:5" x14ac:dyDescent="0.2">
      <c r="C76"/>
      <c r="D76"/>
      <c r="E76"/>
    </row>
    <row r="77" spans="3:5" x14ac:dyDescent="0.2">
      <c r="C77"/>
      <c r="D77"/>
      <c r="E77"/>
    </row>
    <row r="78" spans="3:5" x14ac:dyDescent="0.2">
      <c r="C78"/>
      <c r="D78"/>
      <c r="E78"/>
    </row>
    <row r="79" spans="3:5" x14ac:dyDescent="0.2">
      <c r="C79"/>
      <c r="D79"/>
      <c r="E79"/>
    </row>
    <row r="80" spans="3:5" x14ac:dyDescent="0.2">
      <c r="C80"/>
      <c r="D80"/>
      <c r="E80"/>
    </row>
    <row r="81" spans="3:5" x14ac:dyDescent="0.2">
      <c r="C81"/>
      <c r="D81"/>
      <c r="E81"/>
    </row>
    <row r="82" spans="3:5" x14ac:dyDescent="0.2">
      <c r="C82"/>
      <c r="D82"/>
      <c r="E82"/>
    </row>
    <row r="83" spans="3:5" x14ac:dyDescent="0.2">
      <c r="C83"/>
      <c r="D83"/>
      <c r="E83"/>
    </row>
    <row r="84" spans="3:5" x14ac:dyDescent="0.2">
      <c r="C84"/>
      <c r="D84"/>
      <c r="E84"/>
    </row>
    <row r="85" spans="3:5" x14ac:dyDescent="0.2">
      <c r="C85"/>
      <c r="D85"/>
      <c r="E85"/>
    </row>
    <row r="86" spans="3:5" x14ac:dyDescent="0.2">
      <c r="C86"/>
      <c r="D86"/>
      <c r="E86"/>
    </row>
    <row r="87" spans="3:5" x14ac:dyDescent="0.2">
      <c r="C87"/>
      <c r="D87"/>
      <c r="E87"/>
    </row>
    <row r="88" spans="3:5" x14ac:dyDescent="0.2">
      <c r="C88"/>
      <c r="D88"/>
      <c r="E88"/>
    </row>
    <row r="89" spans="3:5" x14ac:dyDescent="0.2">
      <c r="C89"/>
      <c r="D89"/>
      <c r="E89"/>
    </row>
    <row r="90" spans="3:5" x14ac:dyDescent="0.2">
      <c r="C90"/>
      <c r="D90"/>
      <c r="E90"/>
    </row>
    <row r="91" spans="3:5" x14ac:dyDescent="0.2">
      <c r="C91"/>
      <c r="D91"/>
      <c r="E91"/>
    </row>
    <row r="92" spans="3:5" x14ac:dyDescent="0.2">
      <c r="C92"/>
      <c r="D92"/>
      <c r="E92"/>
    </row>
    <row r="93" spans="3:5" x14ac:dyDescent="0.2">
      <c r="C93"/>
      <c r="D93"/>
      <c r="E93"/>
    </row>
    <row r="94" spans="3:5" x14ac:dyDescent="0.2">
      <c r="C94"/>
      <c r="D94"/>
      <c r="E94"/>
    </row>
    <row r="95" spans="3:5" x14ac:dyDescent="0.2">
      <c r="C95"/>
      <c r="D95"/>
      <c r="E95"/>
    </row>
    <row r="96" spans="3:5" x14ac:dyDescent="0.2">
      <c r="C96"/>
      <c r="D96"/>
      <c r="E96"/>
    </row>
    <row r="97" spans="3:5" x14ac:dyDescent="0.2">
      <c r="C97"/>
      <c r="D97"/>
      <c r="E97"/>
    </row>
    <row r="98" spans="3:5" x14ac:dyDescent="0.2">
      <c r="C98"/>
      <c r="D98"/>
      <c r="E98"/>
    </row>
    <row r="99" spans="3:5" x14ac:dyDescent="0.2">
      <c r="C99"/>
      <c r="D99"/>
      <c r="E99"/>
    </row>
    <row r="100" spans="3:5" x14ac:dyDescent="0.2">
      <c r="C100"/>
      <c r="D100"/>
      <c r="E100"/>
    </row>
    <row r="101" spans="3:5" x14ac:dyDescent="0.2">
      <c r="C101"/>
      <c r="D101"/>
      <c r="E101"/>
    </row>
    <row r="102" spans="3:5" x14ac:dyDescent="0.2">
      <c r="C102"/>
      <c r="D102"/>
      <c r="E102"/>
    </row>
    <row r="103" spans="3:5" x14ac:dyDescent="0.2">
      <c r="C103"/>
      <c r="D103"/>
      <c r="E103"/>
    </row>
    <row r="104" spans="3:5" x14ac:dyDescent="0.2">
      <c r="C104"/>
      <c r="D104"/>
      <c r="E104"/>
    </row>
    <row r="105" spans="3:5" x14ac:dyDescent="0.2">
      <c r="C105"/>
      <c r="D105"/>
      <c r="E105"/>
    </row>
    <row r="106" spans="3:5" x14ac:dyDescent="0.2">
      <c r="C106"/>
      <c r="D106"/>
      <c r="E106"/>
    </row>
    <row r="107" spans="3:5" x14ac:dyDescent="0.2">
      <c r="C107"/>
      <c r="D107"/>
      <c r="E107"/>
    </row>
    <row r="108" spans="3:5" x14ac:dyDescent="0.2">
      <c r="C108"/>
      <c r="D108"/>
      <c r="E108"/>
    </row>
    <row r="109" spans="3:5" x14ac:dyDescent="0.2">
      <c r="C109"/>
      <c r="D109"/>
      <c r="E109"/>
    </row>
    <row r="110" spans="3:5" x14ac:dyDescent="0.2">
      <c r="C110"/>
      <c r="D110"/>
      <c r="E110"/>
    </row>
    <row r="111" spans="3:5" x14ac:dyDescent="0.2">
      <c r="C111"/>
      <c r="D111"/>
      <c r="E111"/>
    </row>
    <row r="112" spans="3:5" x14ac:dyDescent="0.2">
      <c r="C112"/>
      <c r="D112"/>
      <c r="E112"/>
    </row>
    <row r="113" spans="3:5" x14ac:dyDescent="0.2">
      <c r="C113"/>
      <c r="D113"/>
      <c r="E113"/>
    </row>
    <row r="114" spans="3:5" x14ac:dyDescent="0.2">
      <c r="C114"/>
      <c r="D114"/>
      <c r="E114"/>
    </row>
    <row r="115" spans="3:5" x14ac:dyDescent="0.2">
      <c r="C115"/>
      <c r="D115"/>
      <c r="E115"/>
    </row>
    <row r="116" spans="3:5" x14ac:dyDescent="0.2">
      <c r="C116"/>
      <c r="D116"/>
      <c r="E116"/>
    </row>
    <row r="117" spans="3:5" x14ac:dyDescent="0.2">
      <c r="C117"/>
      <c r="D117"/>
      <c r="E117"/>
    </row>
  </sheetData>
  <pageMargins left="0.75" right="0.75" top="1" bottom="1" header="0.5" footer="0.5"/>
  <pageSetup orientation="landscape" r:id="rId1"/>
  <headerFooter alignWithMargins="0">
    <oddFooter>&amp;L&amp;A&amp;C&amp;D &amp;T&amp;R&amp;P of 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6C78B-9B95-4C01-AECB-BCFEFEA04511}">
  <sheetPr>
    <pageSetUpPr fitToPage="1"/>
  </sheetPr>
  <dimension ref="A1:L19"/>
  <sheetViews>
    <sheetView zoomScaleNormal="100" workbookViewId="0">
      <selection activeCell="D22" sqref="D22"/>
    </sheetView>
  </sheetViews>
  <sheetFormatPr defaultRowHeight="12.75" x14ac:dyDescent="0.2"/>
  <cols>
    <col min="1" max="1" width="9.85546875" bestFit="1" customWidth="1"/>
    <col min="2" max="2" width="45.7109375" bestFit="1" customWidth="1"/>
    <col min="3" max="3" width="9.85546875" style="5" bestFit="1" customWidth="1"/>
    <col min="4" max="4" width="13.85546875" style="5" customWidth="1"/>
    <col min="5" max="5" width="9.85546875" style="5" hidden="1" customWidth="1"/>
    <col min="6" max="6" width="23.7109375" hidden="1" customWidth="1"/>
    <col min="7" max="7" width="12.140625" customWidth="1"/>
    <col min="8" max="8" width="13.28515625" style="97" bestFit="1" customWidth="1"/>
    <col min="9" max="9" width="11.28515625" customWidth="1"/>
    <col min="10" max="10" width="10.85546875" customWidth="1"/>
  </cols>
  <sheetData>
    <row r="1" spans="1:12" ht="58.5" customHeight="1" x14ac:dyDescent="0.2">
      <c r="A1" s="132"/>
      <c r="B1" s="133" t="s">
        <v>153</v>
      </c>
      <c r="C1" s="60" t="s">
        <v>629</v>
      </c>
      <c r="D1" s="60" t="s">
        <v>633</v>
      </c>
      <c r="E1" s="60" t="str">
        <f>'[1]Legal 2020'!E1</f>
        <v>2019 Unaudited 09/30/2018</v>
      </c>
      <c r="F1" s="120" t="s">
        <v>131</v>
      </c>
      <c r="G1" s="33" t="s">
        <v>630</v>
      </c>
      <c r="H1" s="33" t="s">
        <v>631</v>
      </c>
      <c r="I1" s="33" t="s">
        <v>32</v>
      </c>
      <c r="J1" s="33" t="s">
        <v>33</v>
      </c>
    </row>
    <row r="2" spans="1:12" ht="14.25" customHeight="1" x14ac:dyDescent="0.2">
      <c r="A2" s="35" t="s">
        <v>154</v>
      </c>
      <c r="B2" s="36" t="s">
        <v>153</v>
      </c>
      <c r="C2" s="134"/>
      <c r="D2" s="134"/>
      <c r="E2" s="134"/>
      <c r="F2" s="7"/>
      <c r="G2" s="122"/>
      <c r="H2" s="135"/>
      <c r="I2" s="40"/>
      <c r="J2" s="40"/>
    </row>
    <row r="3" spans="1:12" x14ac:dyDescent="0.2">
      <c r="A3" s="136" t="s">
        <v>38</v>
      </c>
      <c r="B3" s="42" t="s">
        <v>155</v>
      </c>
      <c r="C3" s="66">
        <v>14861</v>
      </c>
      <c r="D3" s="66">
        <v>15477</v>
      </c>
      <c r="E3" s="71"/>
      <c r="F3" s="7"/>
      <c r="G3" s="66">
        <v>14861</v>
      </c>
      <c r="H3" s="145">
        <v>27500</v>
      </c>
      <c r="I3" s="11">
        <f>H3-C3</f>
        <v>12639</v>
      </c>
      <c r="J3" s="70">
        <f>I3/C3</f>
        <v>0.85048112509252405</v>
      </c>
      <c r="L3" s="27"/>
    </row>
    <row r="4" spans="1:12" ht="13.5" customHeight="1" x14ac:dyDescent="0.2">
      <c r="A4" s="136" t="s">
        <v>156</v>
      </c>
      <c r="B4" s="42" t="s">
        <v>157</v>
      </c>
      <c r="C4" s="66">
        <v>10000</v>
      </c>
      <c r="D4" s="66">
        <v>0</v>
      </c>
      <c r="E4" s="66"/>
      <c r="F4" s="9"/>
      <c r="G4" s="66">
        <v>10000</v>
      </c>
      <c r="H4" s="145">
        <v>1500</v>
      </c>
      <c r="I4" s="11">
        <f t="shared" ref="I4:I17" si="0">H4-C4</f>
        <v>-8500</v>
      </c>
      <c r="J4" s="70">
        <f t="shared" ref="J4:J17" si="1">I4/C4</f>
        <v>-0.85</v>
      </c>
    </row>
    <row r="5" spans="1:12" ht="15" hidden="1" customHeight="1" x14ac:dyDescent="0.2">
      <c r="A5" s="136" t="s">
        <v>158</v>
      </c>
      <c r="B5" s="42" t="s">
        <v>159</v>
      </c>
      <c r="C5" s="66"/>
      <c r="D5" s="66"/>
      <c r="E5" s="66"/>
      <c r="F5" s="9"/>
      <c r="G5" s="66"/>
      <c r="H5" s="145"/>
      <c r="I5" s="11">
        <f t="shared" si="0"/>
        <v>0</v>
      </c>
      <c r="J5" s="70" t="e">
        <f t="shared" si="1"/>
        <v>#DIV/0!</v>
      </c>
    </row>
    <row r="6" spans="1:12" ht="12.75" hidden="1" customHeight="1" x14ac:dyDescent="0.2">
      <c r="A6" s="136" t="s">
        <v>160</v>
      </c>
      <c r="B6" s="42" t="s">
        <v>161</v>
      </c>
      <c r="C6" s="66"/>
      <c r="D6" s="66"/>
      <c r="E6" s="66"/>
      <c r="F6" s="7"/>
      <c r="G6" s="66"/>
      <c r="H6" s="145"/>
      <c r="I6" s="11">
        <f t="shared" si="0"/>
        <v>0</v>
      </c>
      <c r="J6" s="70" t="e">
        <f t="shared" si="1"/>
        <v>#DIV/0!</v>
      </c>
    </row>
    <row r="7" spans="1:12" ht="13.5" customHeight="1" x14ac:dyDescent="0.2">
      <c r="A7" s="136" t="s">
        <v>45</v>
      </c>
      <c r="B7" s="42" t="s">
        <v>664</v>
      </c>
      <c r="C7" s="66">
        <v>1137</v>
      </c>
      <c r="D7" s="66">
        <v>1184</v>
      </c>
      <c r="E7" s="71"/>
      <c r="F7" s="7"/>
      <c r="G7" s="66">
        <v>1137</v>
      </c>
      <c r="H7" s="145">
        <v>2103</v>
      </c>
      <c r="I7" s="11">
        <f t="shared" si="0"/>
        <v>966</v>
      </c>
      <c r="J7" s="70">
        <f t="shared" si="1"/>
        <v>0.84960422163588389</v>
      </c>
    </row>
    <row r="8" spans="1:12" ht="13.5" customHeight="1" x14ac:dyDescent="0.2">
      <c r="A8" s="136"/>
      <c r="B8" s="42" t="s">
        <v>671</v>
      </c>
      <c r="C8" s="66"/>
      <c r="D8" s="66"/>
      <c r="E8" s="71"/>
      <c r="F8" s="7"/>
      <c r="G8" s="66"/>
      <c r="H8" s="145">
        <v>3729</v>
      </c>
      <c r="I8" s="11">
        <f t="shared" si="0"/>
        <v>3729</v>
      </c>
      <c r="J8" s="70" t="e">
        <f>I8/C8</f>
        <v>#DIV/0!</v>
      </c>
    </row>
    <row r="9" spans="1:12" x14ac:dyDescent="0.2">
      <c r="A9" s="136" t="s">
        <v>144</v>
      </c>
      <c r="B9" s="42" t="s">
        <v>162</v>
      </c>
      <c r="C9" s="66">
        <v>1200</v>
      </c>
      <c r="D9" s="66">
        <v>96</v>
      </c>
      <c r="E9" s="66"/>
      <c r="F9" s="7"/>
      <c r="G9" s="66">
        <v>1200</v>
      </c>
      <c r="H9" s="145">
        <v>2103</v>
      </c>
      <c r="I9" s="11">
        <f t="shared" si="0"/>
        <v>903</v>
      </c>
      <c r="J9" s="70">
        <f t="shared" si="1"/>
        <v>0.75249999999999995</v>
      </c>
    </row>
    <row r="10" spans="1:12" x14ac:dyDescent="0.2">
      <c r="A10" s="136" t="s">
        <v>49</v>
      </c>
      <c r="B10" s="42" t="s">
        <v>50</v>
      </c>
      <c r="C10" s="66">
        <v>600</v>
      </c>
      <c r="D10" s="66">
        <v>102</v>
      </c>
      <c r="E10" s="66"/>
      <c r="F10" s="9"/>
      <c r="G10" s="66">
        <v>600</v>
      </c>
      <c r="H10" s="145">
        <v>400</v>
      </c>
      <c r="I10" s="11">
        <f t="shared" si="0"/>
        <v>-200</v>
      </c>
      <c r="J10" s="70">
        <f t="shared" si="1"/>
        <v>-0.33333333333333331</v>
      </c>
    </row>
    <row r="11" spans="1:12" x14ac:dyDescent="0.2">
      <c r="A11" s="136" t="s">
        <v>163</v>
      </c>
      <c r="B11" s="42" t="s">
        <v>164</v>
      </c>
      <c r="C11" s="66">
        <v>2600</v>
      </c>
      <c r="D11" s="66">
        <v>1384</v>
      </c>
      <c r="E11" s="66"/>
      <c r="F11" s="28"/>
      <c r="G11" s="66">
        <v>2600</v>
      </c>
      <c r="H11" s="145">
        <v>1200</v>
      </c>
      <c r="I11" s="11">
        <f t="shared" si="0"/>
        <v>-1400</v>
      </c>
      <c r="J11" s="70">
        <f t="shared" si="1"/>
        <v>-0.53846153846153844</v>
      </c>
    </row>
    <row r="12" spans="1:12" x14ac:dyDescent="0.2">
      <c r="A12" s="136" t="s">
        <v>51</v>
      </c>
      <c r="B12" s="42" t="s">
        <v>52</v>
      </c>
      <c r="C12" s="66">
        <v>700</v>
      </c>
      <c r="D12" s="66">
        <v>972.75</v>
      </c>
      <c r="E12" s="66"/>
      <c r="F12" s="7"/>
      <c r="G12" s="66">
        <v>700</v>
      </c>
      <c r="H12" s="145">
        <v>1008</v>
      </c>
      <c r="I12" s="11">
        <f t="shared" si="0"/>
        <v>308</v>
      </c>
      <c r="J12" s="70">
        <f t="shared" si="1"/>
        <v>0.44</v>
      </c>
    </row>
    <row r="13" spans="1:12" x14ac:dyDescent="0.2">
      <c r="A13" s="136" t="s">
        <v>102</v>
      </c>
      <c r="B13" s="42" t="s">
        <v>124</v>
      </c>
      <c r="C13" s="66">
        <v>2040</v>
      </c>
      <c r="D13" s="66">
        <v>3045</v>
      </c>
      <c r="E13" s="66"/>
      <c r="F13" s="9"/>
      <c r="G13" s="66">
        <v>2040</v>
      </c>
      <c r="H13" s="145">
        <v>1000</v>
      </c>
      <c r="I13" s="11">
        <f t="shared" si="0"/>
        <v>-1040</v>
      </c>
      <c r="J13" s="70">
        <f t="shared" si="1"/>
        <v>-0.50980392156862742</v>
      </c>
    </row>
    <row r="14" spans="1:12" x14ac:dyDescent="0.2">
      <c r="A14" s="136" t="s">
        <v>127</v>
      </c>
      <c r="B14" s="42" t="s">
        <v>128</v>
      </c>
      <c r="C14" s="66">
        <v>300</v>
      </c>
      <c r="D14" s="66">
        <v>178.45</v>
      </c>
      <c r="E14" s="66"/>
      <c r="F14" s="7"/>
      <c r="G14" s="66">
        <v>300</v>
      </c>
      <c r="H14" s="145">
        <v>250</v>
      </c>
      <c r="I14" s="11">
        <f t="shared" si="0"/>
        <v>-50</v>
      </c>
      <c r="J14" s="70">
        <f t="shared" si="1"/>
        <v>-0.16666666666666666</v>
      </c>
    </row>
    <row r="15" spans="1:12" x14ac:dyDescent="0.2">
      <c r="A15" s="136" t="s">
        <v>71</v>
      </c>
      <c r="B15" s="74" t="s">
        <v>72</v>
      </c>
      <c r="C15" s="66">
        <v>1000</v>
      </c>
      <c r="D15" s="66">
        <v>1213.32</v>
      </c>
      <c r="E15" s="66"/>
      <c r="F15" s="9"/>
      <c r="G15" s="66">
        <v>1000</v>
      </c>
      <c r="H15" s="66">
        <v>1100</v>
      </c>
      <c r="I15" s="11">
        <f t="shared" si="0"/>
        <v>100</v>
      </c>
      <c r="J15" s="70">
        <f t="shared" si="1"/>
        <v>0.1</v>
      </c>
    </row>
    <row r="16" spans="1:12" x14ac:dyDescent="0.2">
      <c r="A16" s="136" t="s">
        <v>165</v>
      </c>
      <c r="B16" s="74" t="s">
        <v>166</v>
      </c>
      <c r="C16" s="66"/>
      <c r="D16" s="66"/>
      <c r="E16" s="66"/>
      <c r="F16" s="7"/>
      <c r="G16" s="66"/>
      <c r="H16" s="43"/>
      <c r="I16" s="11">
        <f t="shared" si="0"/>
        <v>0</v>
      </c>
      <c r="J16" s="70"/>
    </row>
    <row r="17" spans="1:10" ht="15.75" x14ac:dyDescent="0.25">
      <c r="A17" s="35" t="s">
        <v>85</v>
      </c>
      <c r="B17" s="36" t="s">
        <v>153</v>
      </c>
      <c r="C17" s="75">
        <f>SUM(C3:C16)</f>
        <v>34438</v>
      </c>
      <c r="D17" s="75">
        <f>SUM(D3:D16)</f>
        <v>23652.52</v>
      </c>
      <c r="E17" s="75">
        <f>SUM(E3:E16)</f>
        <v>0</v>
      </c>
      <c r="F17" s="7"/>
      <c r="G17" s="138">
        <f>SUM(G3:G16)</f>
        <v>34438</v>
      </c>
      <c r="H17" s="139">
        <f>SUM(H3:H16)</f>
        <v>41893</v>
      </c>
      <c r="I17" s="11">
        <f t="shared" si="0"/>
        <v>7455</v>
      </c>
      <c r="J17" s="70">
        <f t="shared" si="1"/>
        <v>0.21647598582960684</v>
      </c>
    </row>
    <row r="18" spans="1:10" x14ac:dyDescent="0.2">
      <c r="H18" s="469"/>
    </row>
    <row r="19" spans="1:10" x14ac:dyDescent="0.2">
      <c r="D19" s="81"/>
      <c r="H19" s="140"/>
    </row>
  </sheetData>
  <pageMargins left="0.75" right="0.75" top="1" bottom="1" header="0.5" footer="0.5"/>
  <pageSetup scale="97" orientation="landscape" r:id="rId1"/>
  <headerFooter alignWithMargins="0">
    <oddHeader>&amp;C&amp;8Planning &amp; Zoning</oddHeader>
    <oddFooter>&amp;C&amp;D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C5D6C-5009-4E8F-85BA-BD80B4951C57}">
  <sheetPr>
    <pageSetUpPr fitToPage="1"/>
  </sheetPr>
  <dimension ref="A1:J26"/>
  <sheetViews>
    <sheetView zoomScaleNormal="100" workbookViewId="0">
      <selection activeCell="D19" sqref="D19"/>
    </sheetView>
  </sheetViews>
  <sheetFormatPr defaultRowHeight="12.75" x14ac:dyDescent="0.2"/>
  <cols>
    <col min="1" max="1" width="10.42578125" customWidth="1"/>
    <col min="2" max="2" width="50.28515625" customWidth="1"/>
    <col min="3" max="4" width="16.85546875" style="5" customWidth="1"/>
    <col min="5" max="5" width="16.85546875" style="97" hidden="1" customWidth="1"/>
    <col min="6" max="6" width="14" hidden="1" customWidth="1"/>
    <col min="7" max="7" width="12.42578125" customWidth="1"/>
    <col min="8" max="8" width="13.28515625" style="97" bestFit="1" customWidth="1"/>
    <col min="9" max="9" width="11.5703125" customWidth="1"/>
    <col min="10" max="10" width="10.28515625" customWidth="1"/>
  </cols>
  <sheetData>
    <row r="1" spans="1:10" ht="47.25" x14ac:dyDescent="0.2">
      <c r="A1" s="58"/>
      <c r="B1" s="141" t="s">
        <v>167</v>
      </c>
      <c r="C1" s="60" t="s">
        <v>629</v>
      </c>
      <c r="D1" s="60" t="s">
        <v>633</v>
      </c>
      <c r="E1" s="142" t="str">
        <f>'[1]Planning Zoning 2020'!E1</f>
        <v>2019 Unaudited 09/30/2018</v>
      </c>
      <c r="F1" s="120" t="s">
        <v>168</v>
      </c>
      <c r="G1" s="33" t="s">
        <v>630</v>
      </c>
      <c r="H1" s="33" t="s">
        <v>631</v>
      </c>
      <c r="I1" s="33" t="s">
        <v>32</v>
      </c>
      <c r="J1" s="33" t="s">
        <v>33</v>
      </c>
    </row>
    <row r="2" spans="1:10" ht="15.75" x14ac:dyDescent="0.2">
      <c r="A2" s="143" t="s">
        <v>169</v>
      </c>
      <c r="B2" s="36" t="s">
        <v>170</v>
      </c>
      <c r="C2" s="134"/>
      <c r="D2" s="134"/>
      <c r="E2" s="144"/>
      <c r="F2" s="7"/>
      <c r="G2" s="40"/>
      <c r="H2" s="135"/>
      <c r="I2" s="40"/>
      <c r="J2" s="40"/>
    </row>
    <row r="3" spans="1:10" ht="15.75" x14ac:dyDescent="0.2">
      <c r="A3" s="143"/>
      <c r="B3" s="36"/>
      <c r="C3" s="134"/>
      <c r="D3" s="134"/>
      <c r="E3" s="144"/>
      <c r="F3" s="7"/>
      <c r="G3" s="40"/>
      <c r="H3" s="135"/>
      <c r="I3" s="40"/>
      <c r="J3" s="40"/>
    </row>
    <row r="4" spans="1:10" hidden="1" x14ac:dyDescent="0.2">
      <c r="A4" s="73" t="s">
        <v>36</v>
      </c>
      <c r="B4" s="42" t="s">
        <v>171</v>
      </c>
      <c r="C4" s="145"/>
      <c r="D4" s="66"/>
      <c r="E4" s="66"/>
      <c r="F4" s="66"/>
      <c r="G4" s="145"/>
      <c r="H4" s="444"/>
      <c r="I4" s="11">
        <f>H4-C4</f>
        <v>0</v>
      </c>
      <c r="J4" s="70" t="e">
        <f>I4/C4</f>
        <v>#DIV/0!</v>
      </c>
    </row>
    <row r="5" spans="1:10" x14ac:dyDescent="0.2">
      <c r="A5" s="41" t="s">
        <v>38</v>
      </c>
      <c r="B5" s="42" t="s">
        <v>172</v>
      </c>
      <c r="C5" s="66">
        <v>12000</v>
      </c>
      <c r="D5" s="66">
        <v>1364</v>
      </c>
      <c r="E5" s="66"/>
      <c r="F5" s="66"/>
      <c r="G5" s="66">
        <v>12000</v>
      </c>
      <c r="H5" s="441">
        <v>0</v>
      </c>
      <c r="I5" s="11">
        <f t="shared" ref="I5:I22" si="0">H5-C5</f>
        <v>-12000</v>
      </c>
      <c r="J5" s="70">
        <f t="shared" ref="J5:J22" si="1">I5/C5</f>
        <v>-1</v>
      </c>
    </row>
    <row r="6" spans="1:10" x14ac:dyDescent="0.2">
      <c r="A6" s="41" t="s">
        <v>45</v>
      </c>
      <c r="B6" s="42" t="s">
        <v>46</v>
      </c>
      <c r="C6" s="66">
        <v>918</v>
      </c>
      <c r="D6" s="66">
        <v>101</v>
      </c>
      <c r="E6" s="66"/>
      <c r="F6" s="66"/>
      <c r="G6" s="66">
        <v>918</v>
      </c>
      <c r="H6" s="442">
        <v>0</v>
      </c>
      <c r="I6" s="11">
        <f t="shared" si="0"/>
        <v>-918</v>
      </c>
      <c r="J6" s="70">
        <f t="shared" si="1"/>
        <v>-1</v>
      </c>
    </row>
    <row r="7" spans="1:10" hidden="1" x14ac:dyDescent="0.2">
      <c r="A7" s="41" t="s">
        <v>173</v>
      </c>
      <c r="B7" s="42" t="s">
        <v>174</v>
      </c>
      <c r="C7" s="66"/>
      <c r="D7" s="66"/>
      <c r="E7" s="43"/>
      <c r="F7" s="7"/>
      <c r="G7" s="66"/>
      <c r="H7" s="444"/>
      <c r="I7" s="11">
        <f t="shared" si="0"/>
        <v>0</v>
      </c>
      <c r="J7" s="70" t="e">
        <f t="shared" si="1"/>
        <v>#DIV/0!</v>
      </c>
    </row>
    <row r="8" spans="1:10" hidden="1" x14ac:dyDescent="0.2">
      <c r="A8" s="41" t="s">
        <v>163</v>
      </c>
      <c r="B8" s="42" t="s">
        <v>175</v>
      </c>
      <c r="C8" s="66"/>
      <c r="D8" s="66"/>
      <c r="E8" s="43"/>
      <c r="F8" s="7"/>
      <c r="G8" s="66"/>
      <c r="H8" s="444"/>
      <c r="I8" s="11">
        <f t="shared" si="0"/>
        <v>0</v>
      </c>
      <c r="J8" s="70" t="e">
        <f t="shared" si="1"/>
        <v>#DIV/0!</v>
      </c>
    </row>
    <row r="9" spans="1:10" hidden="1" x14ac:dyDescent="0.2">
      <c r="A9" s="41"/>
      <c r="B9" s="42" t="s">
        <v>176</v>
      </c>
      <c r="C9" s="66"/>
      <c r="D9" s="66"/>
      <c r="E9" s="43"/>
      <c r="F9" s="7"/>
      <c r="G9" s="66"/>
      <c r="H9" s="446"/>
      <c r="I9" s="11">
        <f t="shared" si="0"/>
        <v>0</v>
      </c>
      <c r="J9" s="70" t="e">
        <f t="shared" si="1"/>
        <v>#DIV/0!</v>
      </c>
    </row>
    <row r="10" spans="1:10" ht="12.75" hidden="1" customHeight="1" x14ac:dyDescent="0.2">
      <c r="A10" s="41" t="s">
        <v>177</v>
      </c>
      <c r="B10" s="42" t="s">
        <v>178</v>
      </c>
      <c r="C10" s="66"/>
      <c r="D10" s="66"/>
      <c r="E10" s="43"/>
      <c r="F10" s="7"/>
      <c r="G10" s="66"/>
      <c r="H10" s="442"/>
      <c r="I10" s="11">
        <f t="shared" si="0"/>
        <v>0</v>
      </c>
      <c r="J10" s="70" t="e">
        <f t="shared" si="1"/>
        <v>#DIV/0!</v>
      </c>
    </row>
    <row r="11" spans="1:10" hidden="1" x14ac:dyDescent="0.2">
      <c r="A11" s="41"/>
      <c r="B11" s="42" t="s">
        <v>179</v>
      </c>
      <c r="C11" s="66"/>
      <c r="D11" s="66"/>
      <c r="E11" s="43"/>
      <c r="F11" s="7"/>
      <c r="G11" s="66"/>
      <c r="H11" s="442"/>
      <c r="I11" s="11"/>
      <c r="J11" s="70"/>
    </row>
    <row r="12" spans="1:10" hidden="1" x14ac:dyDescent="0.2">
      <c r="A12" s="41" t="s">
        <v>51</v>
      </c>
      <c r="B12" s="42" t="s">
        <v>669</v>
      </c>
      <c r="C12" s="66"/>
      <c r="D12" s="66"/>
      <c r="E12" s="43"/>
      <c r="F12" s="7"/>
      <c r="G12" s="66"/>
      <c r="H12" s="442"/>
      <c r="I12" s="11"/>
      <c r="J12" s="70"/>
    </row>
    <row r="13" spans="1:10" x14ac:dyDescent="0.2">
      <c r="A13" s="41" t="s">
        <v>180</v>
      </c>
      <c r="B13" s="42" t="s">
        <v>181</v>
      </c>
      <c r="C13" s="66">
        <v>1500</v>
      </c>
      <c r="D13" s="66">
        <v>552</v>
      </c>
      <c r="E13" s="43"/>
      <c r="F13" s="125"/>
      <c r="G13" s="66">
        <v>1500</v>
      </c>
      <c r="H13" s="442">
        <v>1500</v>
      </c>
      <c r="I13" s="11">
        <f t="shared" si="0"/>
        <v>0</v>
      </c>
      <c r="J13" s="70">
        <f t="shared" si="1"/>
        <v>0</v>
      </c>
    </row>
    <row r="14" spans="1:10" x14ac:dyDescent="0.2">
      <c r="A14" s="41" t="s">
        <v>182</v>
      </c>
      <c r="B14" s="42" t="s">
        <v>183</v>
      </c>
      <c r="C14" s="66">
        <v>10250</v>
      </c>
      <c r="D14" s="66">
        <v>9017</v>
      </c>
      <c r="E14" s="43"/>
      <c r="F14" s="7"/>
      <c r="G14" s="66">
        <v>10250</v>
      </c>
      <c r="H14" s="441">
        <v>10250</v>
      </c>
      <c r="I14" s="11">
        <f t="shared" si="0"/>
        <v>0</v>
      </c>
      <c r="J14" s="70">
        <f t="shared" si="1"/>
        <v>0</v>
      </c>
    </row>
    <row r="15" spans="1:10" x14ac:dyDescent="0.2">
      <c r="A15" s="41" t="s">
        <v>184</v>
      </c>
      <c r="B15" s="42" t="s">
        <v>185</v>
      </c>
      <c r="C15" s="66">
        <v>24500</v>
      </c>
      <c r="D15" s="66">
        <v>13946.57</v>
      </c>
      <c r="E15" s="43"/>
      <c r="F15" s="125"/>
      <c r="G15" s="66">
        <v>24500</v>
      </c>
      <c r="H15" s="441">
        <v>16000</v>
      </c>
      <c r="I15" s="11">
        <f t="shared" si="0"/>
        <v>-8500</v>
      </c>
      <c r="J15" s="70">
        <f t="shared" si="1"/>
        <v>-0.34693877551020408</v>
      </c>
    </row>
    <row r="16" spans="1:10" s="18" customFormat="1" x14ac:dyDescent="0.2">
      <c r="A16" s="147" t="s">
        <v>186</v>
      </c>
      <c r="B16" s="148" t="s">
        <v>187</v>
      </c>
      <c r="C16" s="145">
        <v>80000</v>
      </c>
      <c r="D16" s="145">
        <v>40112</v>
      </c>
      <c r="E16" s="46"/>
      <c r="F16" s="149"/>
      <c r="G16" s="145">
        <v>80000</v>
      </c>
      <c r="H16" s="442">
        <v>80000</v>
      </c>
      <c r="I16" s="11">
        <f t="shared" si="0"/>
        <v>0</v>
      </c>
      <c r="J16" s="70">
        <f t="shared" si="1"/>
        <v>0</v>
      </c>
    </row>
    <row r="17" spans="1:10" x14ac:dyDescent="0.2">
      <c r="A17" s="41" t="s">
        <v>55</v>
      </c>
      <c r="B17" s="42" t="s">
        <v>188</v>
      </c>
      <c r="C17" s="145">
        <v>8000</v>
      </c>
      <c r="D17" s="145">
        <v>4320</v>
      </c>
      <c r="E17" s="46"/>
      <c r="F17" s="149"/>
      <c r="G17" s="145">
        <v>8000</v>
      </c>
      <c r="H17" s="441">
        <v>8000</v>
      </c>
      <c r="I17" s="11">
        <f t="shared" si="0"/>
        <v>0</v>
      </c>
      <c r="J17" s="70">
        <f t="shared" si="1"/>
        <v>0</v>
      </c>
    </row>
    <row r="18" spans="1:10" x14ac:dyDescent="0.2">
      <c r="A18" s="41" t="s">
        <v>127</v>
      </c>
      <c r="B18" s="42" t="s">
        <v>128</v>
      </c>
      <c r="C18" s="66">
        <v>4000</v>
      </c>
      <c r="D18" s="66">
        <v>5119</v>
      </c>
      <c r="E18" s="43"/>
      <c r="F18" s="7"/>
      <c r="G18" s="66">
        <v>4000</v>
      </c>
      <c r="H18" s="442">
        <v>6000</v>
      </c>
      <c r="I18" s="11">
        <f t="shared" si="0"/>
        <v>2000</v>
      </c>
      <c r="J18" s="70">
        <f t="shared" si="1"/>
        <v>0.5</v>
      </c>
    </row>
    <row r="19" spans="1:10" x14ac:dyDescent="0.2">
      <c r="A19" s="41" t="s">
        <v>189</v>
      </c>
      <c r="B19" s="42" t="s">
        <v>190</v>
      </c>
      <c r="C19" s="66">
        <v>2000</v>
      </c>
      <c r="D19" s="66">
        <v>1892.92</v>
      </c>
      <c r="E19" s="43"/>
      <c r="F19" s="7"/>
      <c r="G19" s="66">
        <v>2000</v>
      </c>
      <c r="H19" s="441">
        <v>2000</v>
      </c>
      <c r="I19" s="11">
        <f t="shared" si="0"/>
        <v>0</v>
      </c>
      <c r="J19" s="70">
        <f t="shared" si="1"/>
        <v>0</v>
      </c>
    </row>
    <row r="20" spans="1:10" x14ac:dyDescent="0.2">
      <c r="A20" s="41" t="s">
        <v>73</v>
      </c>
      <c r="B20" s="42" t="s">
        <v>191</v>
      </c>
      <c r="C20" s="66"/>
      <c r="D20" s="66"/>
      <c r="E20" s="43"/>
      <c r="F20" s="125"/>
      <c r="G20" s="66"/>
      <c r="H20" s="442"/>
      <c r="I20" s="11">
        <f t="shared" si="0"/>
        <v>0</v>
      </c>
      <c r="J20" s="70"/>
    </row>
    <row r="21" spans="1:10" x14ac:dyDescent="0.2">
      <c r="A21" s="41"/>
      <c r="B21" s="42" t="s">
        <v>192</v>
      </c>
      <c r="C21" s="66">
        <v>5000</v>
      </c>
      <c r="D21" s="66">
        <v>0</v>
      </c>
      <c r="E21" s="43"/>
      <c r="F21" s="125"/>
      <c r="G21" s="66">
        <v>5000</v>
      </c>
      <c r="H21" s="442">
        <v>5000</v>
      </c>
      <c r="I21" s="11">
        <f t="shared" si="0"/>
        <v>0</v>
      </c>
      <c r="J21" s="70"/>
    </row>
    <row r="22" spans="1:10" ht="15.75" x14ac:dyDescent="0.25">
      <c r="A22" s="143" t="s">
        <v>85</v>
      </c>
      <c r="B22" s="36" t="s">
        <v>170</v>
      </c>
      <c r="C22" s="75">
        <f>SUM(C4:C21)</f>
        <v>148168</v>
      </c>
      <c r="D22" s="75">
        <f>SUM(D4:D21)</f>
        <v>76424.490000000005</v>
      </c>
      <c r="E22" s="51">
        <f>SUM(E4:E20)</f>
        <v>0</v>
      </c>
      <c r="F22" s="7"/>
      <c r="G22" s="150">
        <f>SUM(G4:G21)</f>
        <v>148168</v>
      </c>
      <c r="H22" s="151">
        <f>SUM(H4:H21)</f>
        <v>128750</v>
      </c>
      <c r="I22" s="11">
        <f t="shared" si="0"/>
        <v>-19418</v>
      </c>
      <c r="J22" s="70">
        <f t="shared" si="1"/>
        <v>-0.13105393877220453</v>
      </c>
    </row>
    <row r="23" spans="1:10" x14ac:dyDescent="0.2">
      <c r="B23" s="53"/>
      <c r="C23" s="77"/>
      <c r="D23" s="77"/>
      <c r="E23" s="152"/>
      <c r="I23" s="153"/>
    </row>
    <row r="24" spans="1:10" x14ac:dyDescent="0.2">
      <c r="C24" s="79"/>
      <c r="D24" s="154"/>
      <c r="E24" s="80"/>
    </row>
    <row r="26" spans="1:10" x14ac:dyDescent="0.2">
      <c r="H26" s="140"/>
    </row>
  </sheetData>
  <pageMargins left="0.75" right="0.75" top="1" bottom="1" header="0.5" footer="0.5"/>
  <pageSetup scale="87" fitToHeight="0" orientation="landscape" r:id="rId1"/>
  <headerFooter alignWithMargins="0">
    <oddHeader>&amp;L&amp;Z&amp;F &amp;F</oddHeader>
    <oddFooter>&amp;L&amp;A&amp;C&amp;D &amp;T&amp;R&amp;P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w D A A B Q S w M E F A A C A A g A z n s 6 V W / 8 c y u k A A A A 9 g A A A B I A H A B D b 2 5 m a W c v U G F j a 2 F n Z S 5 4 b W w g o h g A K K A U A A A A A A A A A A A A A A A A A A A A A A A A A A A A h Y 9 B D o I w F E S v Q r q n L Z g Y J J + y c C u J C d G 4 J a V C I 3 w M L Z a 7 u f B I X k G M o u 5 c z p u 3 m L l f b 5 C O b e N d V G 9 0 h w k J K C e e Q t m V G q u E D P b o R y Q V s C 3 k q a i U N 8 l o 4 t G U C a m t P c e M O e e o W 9 C u r 1 j I e c A O 2 S a X t W o L 8 p H 1 f 9 n X a G y B U h E B + 9 c Y E d K A R 3 Q V L S k H N k P I N H 6 F c N r 7 b H 8 g r I f G D r 0 S C v 1 d D m y O w N 4 f x A N Q S w M E F A A C A A g A z n s 6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5 7 O l U o B l j L t g A A A E E B A A A T A B w A R m 9 y b X V s Y X M v U 2 V j d G l v b j E u b S C i G A A o o B Q A A A A A A A A A A A A A A A A A A A A A A A A A A A B 1 j b 0 K g z A U h X f B d w j p o i C C s z h J 1 y 5 a O o h D T G + r q L m S R L C I 7 9 7 E Q M G C d 7 l w f r 6 j g O s O B S n c T 1 L f 8 z 3 V M g l P U r J m g I R k Z A D t e 8 R c g b P k Y J T r w m G I 8 1 l K E P q B s m 8 Q + y B c q x s b I a O u S e u t y l F o E 6 k j B 7 j Q v G X i b e G f C a g h 7 d G 4 l E y o F 8 o x x 2 E e h T V V 4 N a i d a V O T W h E t H G I h k V v W / h j 3 q c J J G f K Y o 1 1 i l X B 3 / 6 R b b v x z j r u + F 4 n z q b S L 1 B L A Q I t A B Q A A g A I A M 5 7 O l V v / H M r p A A A A P Y A A A A S A A A A A A A A A A A A A A A A A A A A A A B D b 2 5 m a W c v U G F j a 2 F n Z S 5 4 b W x Q S w E C L Q A U A A I A C A D O e z p V D 8 r p q 6 Q A A A D p A A A A E w A A A A A A A A A A A A A A A A D w A A A A W 0 N v b n R l b n R f V H l w Z X N d L n h t b F B L A Q I t A B Q A A g A I A M 5 7 O l U o B l j L t g A A A E E B A A A T A A A A A A A A A A A A A A A A A O E B A A B G b 3 J t d W x h c y 9 T Z W N 0 a W 9 u M S 5 t U E s F B g A A A A A D A A M A w g A A A O Q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E I A A A A A A A A L w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Z U M T k 6 M j k 6 M T Q u M D Q y O T Q 4 M F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X V 0 b 1 J l b W 9 2 Z W R D b 2 x 1 b W 5 z M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Z T E v Q X V 0 b 1 J l b W 9 2 Z W R D b 2 x 1 b W 5 z M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V c H B l c m N h c 2 V k J T I w V G V 4 d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7 1 + k u s a W t Q J h b 5 o O b j Z e s A A A A A A I A A A A A A A N m A A D A A A A A E A A A A H Q G O x k B a x H 3 B W t Y t q Z c o H k A A A A A B I A A A K A A A A A Q A A A A x q 3 h 5 J p k d n / 3 y 0 R x x w L H D 1 A A A A C l m m S H B o 8 7 6 K X w y u q 6 R E k j d W t v O C J S 1 F 6 o 4 / D R z m A x O j 7 N 8 S 1 V / J H z V h h m B 2 0 Y e U C o g U i I G v Q a v r 5 u y 6 F 3 3 D H 5 4 h T / O d 9 p r B y A b I o M / W g h t R Q A A A C + z s W x 5 4 Y a I 9 F m + 5 v + 5 5 o i P O 6 2 U w = = < / D a t a M a s h u p > 
</file>

<file path=customXml/itemProps1.xml><?xml version="1.0" encoding="utf-8"?>
<ds:datastoreItem xmlns:ds="http://schemas.openxmlformats.org/officeDocument/2006/customXml" ds:itemID="{C204639C-42F4-47A1-A39E-D5E8879FE7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43</vt:i4>
      </vt:variant>
    </vt:vector>
  </HeadingPairs>
  <TitlesOfParts>
    <vt:vector size="70" baseType="lpstr">
      <vt:lpstr>2023 Budget</vt:lpstr>
      <vt:lpstr>2023 Budget Summary</vt:lpstr>
      <vt:lpstr>Executive 2023</vt:lpstr>
      <vt:lpstr>Town Clerk 2023</vt:lpstr>
      <vt:lpstr>Finance-Tax Collecting 2023</vt:lpstr>
      <vt:lpstr>Real Property Appr 2023</vt:lpstr>
      <vt:lpstr>Legal 2023</vt:lpstr>
      <vt:lpstr>Planning Zoning 2023</vt:lpstr>
      <vt:lpstr>General Buildings 2023</vt:lpstr>
      <vt:lpstr>Cemeteries 2023</vt:lpstr>
      <vt:lpstr>Adv-Reg-Prop.Liab-Oth Gov 2023</vt:lpstr>
      <vt:lpstr>Police 2023</vt:lpstr>
      <vt:lpstr>Fire 2023</vt:lpstr>
      <vt:lpstr>Dispatch-BLD INSPECTION 2023</vt:lpstr>
      <vt:lpstr>Hwy 2023</vt:lpstr>
      <vt:lpstr> St Lighting 2023</vt:lpstr>
      <vt:lpstr>Ambulance GF 2023</vt:lpstr>
      <vt:lpstr>Health 2023</vt:lpstr>
      <vt:lpstr>Welfare 2023</vt:lpstr>
      <vt:lpstr>Parks 2023</vt:lpstr>
      <vt:lpstr>Library 2023</vt:lpstr>
      <vt:lpstr>CULTURE-CONS COMM 2023</vt:lpstr>
      <vt:lpstr>Debt Service GF 2023</vt:lpstr>
      <vt:lpstr>Parks &amp; Rec spec 2023</vt:lpstr>
      <vt:lpstr> Highway Revolving 2023</vt:lpstr>
      <vt:lpstr>Revenue est. 2023</vt:lpstr>
      <vt:lpstr>Warrant Articles</vt:lpstr>
      <vt:lpstr>' Highway Revolving 2023'!Print_Area</vt:lpstr>
      <vt:lpstr>' St Lighting 2023'!Print_Area</vt:lpstr>
      <vt:lpstr>'2023 Budget'!Print_Area</vt:lpstr>
      <vt:lpstr>'2023 Budget Summary'!Print_Area</vt:lpstr>
      <vt:lpstr>'Adv-Reg-Prop.Liab-Oth Gov 2023'!Print_Area</vt:lpstr>
      <vt:lpstr>'Ambulance GF 2023'!Print_Area</vt:lpstr>
      <vt:lpstr>'Cemeteries 2023'!Print_Area</vt:lpstr>
      <vt:lpstr>'CULTURE-CONS COMM 2023'!Print_Area</vt:lpstr>
      <vt:lpstr>'Debt Service GF 2023'!Print_Area</vt:lpstr>
      <vt:lpstr>'Dispatch-BLD INSPECTION 2023'!Print_Area</vt:lpstr>
      <vt:lpstr>'Executive 2023'!Print_Area</vt:lpstr>
      <vt:lpstr>'Finance-Tax Collecting 2023'!Print_Area</vt:lpstr>
      <vt:lpstr>'Fire 2023'!Print_Area</vt:lpstr>
      <vt:lpstr>'General Buildings 2023'!Print_Area</vt:lpstr>
      <vt:lpstr>'Health 2023'!Print_Area</vt:lpstr>
      <vt:lpstr>'Hwy 2023'!Print_Area</vt:lpstr>
      <vt:lpstr>'Legal 2023'!Print_Area</vt:lpstr>
      <vt:lpstr>'Library 2023'!Print_Area</vt:lpstr>
      <vt:lpstr>'Parks &amp; Rec spec 2023'!Print_Area</vt:lpstr>
      <vt:lpstr>'Parks 2023'!Print_Area</vt:lpstr>
      <vt:lpstr>'Planning Zoning 2023'!Print_Area</vt:lpstr>
      <vt:lpstr>'Police 2023'!Print_Area</vt:lpstr>
      <vt:lpstr>'Real Property Appr 2023'!Print_Area</vt:lpstr>
      <vt:lpstr>'Revenue est. 2023'!Print_Area</vt:lpstr>
      <vt:lpstr>'Town Clerk 2023'!Print_Area</vt:lpstr>
      <vt:lpstr>'Warrant Articles'!Print_Area</vt:lpstr>
      <vt:lpstr>'Welfare 2023'!Print_Area</vt:lpstr>
      <vt:lpstr>' Highway Revolving 2023'!Print_Titles</vt:lpstr>
      <vt:lpstr>'2023 Budget Summary'!Print_Titles</vt:lpstr>
      <vt:lpstr>'Adv-Reg-Prop.Liab-Oth Gov 2023'!Print_Titles</vt:lpstr>
      <vt:lpstr>'Cemeteries 2023'!Print_Titles</vt:lpstr>
      <vt:lpstr>'Executive 2023'!Print_Titles</vt:lpstr>
      <vt:lpstr>'Finance-Tax Collecting 2023'!Print_Titles</vt:lpstr>
      <vt:lpstr>'Fire 2023'!Print_Titles</vt:lpstr>
      <vt:lpstr>'General Buildings 2023'!Print_Titles</vt:lpstr>
      <vt:lpstr>'Health 2023'!Print_Titles</vt:lpstr>
      <vt:lpstr>'Hwy 2023'!Print_Titles</vt:lpstr>
      <vt:lpstr>'Library 2023'!Print_Titles</vt:lpstr>
      <vt:lpstr>'Parks &amp; Rec spec 2023'!Print_Titles</vt:lpstr>
      <vt:lpstr>'Parks 2023'!Print_Titles</vt:lpstr>
      <vt:lpstr>'Police 2023'!Print_Titles</vt:lpstr>
      <vt:lpstr>'Town Clerk 2023'!Print_Titles</vt:lpstr>
      <vt:lpstr>'Welfare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Hibberd</dc:creator>
  <cp:lastModifiedBy>Mary Moritz</cp:lastModifiedBy>
  <cp:lastPrinted>2023-02-01T15:58:32Z</cp:lastPrinted>
  <dcterms:created xsi:type="dcterms:W3CDTF">2020-11-09T18:22:29Z</dcterms:created>
  <dcterms:modified xsi:type="dcterms:W3CDTF">2023-02-01T19:53:24Z</dcterms:modified>
</cp:coreProperties>
</file>