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4 Town Meeting\"/>
    </mc:Choice>
  </mc:AlternateContent>
  <xr:revisionPtr revIDLastSave="0" documentId="13_ncr:1_{E9673D42-23BB-4996-B59F-57C783DF66DE}" xr6:coauthVersionLast="47" xr6:coauthVersionMax="47" xr10:uidLastSave="{00000000-0000-0000-0000-000000000000}"/>
  <bookViews>
    <workbookView xWindow="-108" yWindow="-108" windowWidth="23256" windowHeight="12456" tabRatio="649" firstSheet="5" activeTab="8" xr2:uid="{9737A5D2-BEF7-49A4-A359-545EDCA9F4A4}"/>
  </bookViews>
  <sheets>
    <sheet name="2024 Budget" sheetId="1" r:id="rId1"/>
    <sheet name="2024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'2024 Budget'!$A$5:$N$33</definedName>
    <definedName name="_xlnm.Print_Area" localSheetId="1">'2024 Budget Summary'!$A$1:$J$47</definedName>
    <definedName name="_xlnm.Print_Area" localSheetId="10">'Adv-Reg-Prop.Liab-Oth Gov '!$A$1:$H$24</definedName>
    <definedName name="_xlnm.Print_Area" localSheetId="16">'Ambulance GF '!$A$1:$J$21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'!$A$1:$J$29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'!$A$1:$K$58</definedName>
    <definedName name="_xlnm.Print_Area" localSheetId="6">Legal!$A$1:$J$8</definedName>
    <definedName name="_xlnm.Print_Area" localSheetId="20">'Library '!$A$1:$J$5</definedName>
    <definedName name="_xlnm.Print_Area" localSheetId="19">'Parks '!$A$1:$J$18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'!$A$1:$J$30</definedName>
    <definedName name="_xlnm.Print_Area" localSheetId="5">'Real Property Appr'!$A$1:$H$13</definedName>
    <definedName name="_xlnm.Print_Area" localSheetId="25">'Revenue est. 2023'!$A$1:$F$93</definedName>
    <definedName name="_xlnm.Print_Area" localSheetId="3">'Town Clerk '!$A$1:$J$20</definedName>
    <definedName name="_xlnm.Print_Area" localSheetId="26">'Warrant Articles'!$A$1:$C$33</definedName>
    <definedName name="_xlnm.Print_Titles" localSheetId="24">' Highway Revolving 2023'!$18:$19</definedName>
    <definedName name="_xlnm.Print_Titles" localSheetId="1">'2024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3" l="1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B18" i="25"/>
  <c r="C17" i="25"/>
  <c r="C15" i="25"/>
  <c r="I4" i="27"/>
  <c r="I5" i="27"/>
  <c r="I6" i="27"/>
  <c r="I7" i="27"/>
  <c r="I3" i="27"/>
  <c r="D8" i="27"/>
  <c r="I6" i="11"/>
  <c r="I7" i="11"/>
  <c r="I8" i="11"/>
  <c r="J8" i="11" s="1"/>
  <c r="I9" i="11"/>
  <c r="J9" i="11" s="1"/>
  <c r="I10" i="11"/>
  <c r="J10" i="11" s="1"/>
  <c r="I11" i="11"/>
  <c r="J11" i="11" s="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J24" i="11" s="1"/>
  <c r="I25" i="11"/>
  <c r="J25" i="11" s="1"/>
  <c r="I26" i="11"/>
  <c r="J26" i="11" s="1"/>
  <c r="I27" i="11"/>
  <c r="I28" i="11"/>
  <c r="J6" i="11"/>
  <c r="J7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F10" i="10"/>
  <c r="E28" i="30" l="1"/>
  <c r="E27" i="30"/>
  <c r="C25" i="30"/>
  <c r="E25" i="30"/>
  <c r="E24" i="30"/>
  <c r="B23" i="30"/>
  <c r="E19" i="30"/>
  <c r="B19" i="30"/>
  <c r="E17" i="30"/>
  <c r="E16" i="30"/>
  <c r="B15" i="30"/>
  <c r="D15" i="30"/>
  <c r="E15" i="30"/>
  <c r="F15" i="30"/>
  <c r="C15" i="30"/>
  <c r="H26" i="30"/>
  <c r="H29" i="30"/>
  <c r="E9" i="30"/>
  <c r="G8" i="30"/>
  <c r="H4" i="20"/>
  <c r="N55" i="22"/>
  <c r="G45" i="22"/>
  <c r="E8" i="30" l="1"/>
  <c r="J8" i="30"/>
  <c r="G8" i="27"/>
  <c r="D13" i="17"/>
  <c r="C28" i="30" s="1"/>
  <c r="D58" i="14"/>
  <c r="C18" i="30" s="1"/>
  <c r="D10" i="10"/>
  <c r="C11" i="30" s="1"/>
  <c r="J56" i="14"/>
  <c r="K56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C9" i="30" s="1"/>
  <c r="D27" i="30" l="1"/>
  <c r="F27" i="30"/>
  <c r="G8" i="10"/>
  <c r="H8" i="10" s="1"/>
  <c r="I52" i="23"/>
  <c r="B35" i="30"/>
  <c r="G11" i="30" l="1"/>
  <c r="E11" i="30"/>
  <c r="C87" i="24"/>
  <c r="F79" i="24"/>
  <c r="F69" i="24"/>
  <c r="F61" i="24"/>
  <c r="F32" i="24"/>
  <c r="F23" i="24"/>
  <c r="F11" i="24"/>
  <c r="H11" i="30" l="1"/>
  <c r="J11" i="30"/>
  <c r="J7" i="17"/>
  <c r="C8" i="27"/>
  <c r="B27" i="30" s="1"/>
  <c r="J57" i="14"/>
  <c r="K57" i="14" s="1"/>
  <c r="J55" i="14"/>
  <c r="K55" i="14" s="1"/>
  <c r="J54" i="14"/>
  <c r="K54" i="14" s="1"/>
  <c r="C10" i="10"/>
  <c r="B11" i="30" s="1"/>
  <c r="I11" i="30" s="1"/>
  <c r="H15" i="21"/>
  <c r="G15" i="21"/>
  <c r="D15" i="21"/>
  <c r="C15" i="21"/>
  <c r="H7" i="20"/>
  <c r="G7" i="20"/>
  <c r="H16" i="16"/>
  <c r="G16" i="16"/>
  <c r="H6" i="13"/>
  <c r="G6" i="13"/>
  <c r="F12" i="10"/>
  <c r="F20" i="10" s="1"/>
  <c r="E12" i="10"/>
  <c r="E20" i="10" s="1"/>
  <c r="E2" i="30"/>
  <c r="G58" i="14" l="1"/>
  <c r="C30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0" i="30" s="1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C27" i="30"/>
  <c r="J5" i="27"/>
  <c r="J4" i="27"/>
  <c r="J3" i="27"/>
  <c r="E1" i="27"/>
  <c r="F28" i="30" l="1"/>
  <c r="D28" i="30"/>
  <c r="B10" i="30"/>
  <c r="I10" i="30" s="1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C8" i="30" s="1"/>
  <c r="D19" i="5"/>
  <c r="C5" i="30" s="1"/>
  <c r="H13" i="17"/>
  <c r="G28" i="30" s="1"/>
  <c r="I3" i="19"/>
  <c r="J28" i="30" l="1"/>
  <c r="H28" i="30"/>
  <c r="H28" i="12"/>
  <c r="G16" i="30" s="1"/>
  <c r="H30" i="11"/>
  <c r="G14" i="30" s="1"/>
  <c r="J16" i="30" l="1"/>
  <c r="I14" i="30"/>
  <c r="J14" i="30"/>
  <c r="I58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8" i="18"/>
  <c r="C30" i="30" s="1"/>
  <c r="I12" i="16"/>
  <c r="J12" i="16" s="1"/>
  <c r="C58" i="14"/>
  <c r="G9" i="10"/>
  <c r="G7" i="10"/>
  <c r="G6" i="10"/>
  <c r="G5" i="10"/>
  <c r="G4" i="10"/>
  <c r="D16" i="13"/>
  <c r="C17" i="30" s="1"/>
  <c r="D28" i="12"/>
  <c r="C16" i="30" s="1"/>
  <c r="H18" i="18"/>
  <c r="G30" i="30" s="1"/>
  <c r="I7" i="18"/>
  <c r="J7" i="18" s="1"/>
  <c r="G18" i="18"/>
  <c r="C18" i="18"/>
  <c r="B30" i="30" s="1"/>
  <c r="D30" i="30" l="1"/>
  <c r="F30" i="30"/>
  <c r="B18" i="30"/>
  <c r="J30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s="1"/>
  <c r="I13" i="17" l="1"/>
  <c r="G8" i="21"/>
  <c r="E19" i="10"/>
  <c r="D12" i="30" s="1"/>
  <c r="G21" i="9"/>
  <c r="D24" i="30" l="1"/>
  <c r="F24" i="30"/>
  <c r="F9" i="30"/>
  <c r="D9" i="30"/>
  <c r="F19" i="10" l="1"/>
  <c r="E12" i="30" l="1"/>
  <c r="G12" i="30"/>
  <c r="H8" i="21"/>
  <c r="G24" i="30" s="1"/>
  <c r="J24" i="30" l="1"/>
  <c r="H24" i="30"/>
  <c r="J12" i="30"/>
  <c r="H12" i="30"/>
  <c r="H58" i="14"/>
  <c r="G18" i="30" s="1"/>
  <c r="E58" i="14"/>
  <c r="F58" i="14"/>
  <c r="E18" i="30" s="1"/>
  <c r="J18" i="30" l="1"/>
  <c r="H18" i="30"/>
  <c r="I18" i="30"/>
  <c r="D8" i="21"/>
  <c r="C24" i="30" s="1"/>
  <c r="C8" i="21"/>
  <c r="D19" i="10"/>
  <c r="C12" i="30" s="1"/>
  <c r="C19" i="10"/>
  <c r="B12" i="30" s="1"/>
  <c r="I12" i="30" s="1"/>
  <c r="C21" i="9"/>
  <c r="B29" i="25"/>
  <c r="B31" i="25" s="1"/>
  <c r="C28" i="25"/>
  <c r="C27" i="25"/>
  <c r="C26" i="25"/>
  <c r="C25" i="25"/>
  <c r="C24" i="25"/>
  <c r="C23" i="25"/>
  <c r="C16" i="25"/>
  <c r="C14" i="25"/>
  <c r="C13" i="25"/>
  <c r="C12" i="25"/>
  <c r="C11" i="25"/>
  <c r="C10" i="25"/>
  <c r="C9" i="25"/>
  <c r="C8" i="25"/>
  <c r="C7" i="25"/>
  <c r="C6" i="25"/>
  <c r="C5" i="25"/>
  <c r="C4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G20" i="21"/>
  <c r="F20" i="21"/>
  <c r="E20" i="21"/>
  <c r="D20" i="21"/>
  <c r="C20" i="21"/>
  <c r="B25" i="30" s="1"/>
  <c r="I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23" i="30" s="1"/>
  <c r="E10" i="20"/>
  <c r="D10" i="20"/>
  <c r="C23" i="30" s="1"/>
  <c r="C10" i="20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8" i="18"/>
  <c r="E30" i="30" s="1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1" i="16"/>
  <c r="G21" i="30" s="1"/>
  <c r="G21" i="16"/>
  <c r="F21" i="16"/>
  <c r="E21" i="30" s="1"/>
  <c r="E21" i="16"/>
  <c r="D21" i="16"/>
  <c r="C21" i="30" s="1"/>
  <c r="C21" i="16"/>
  <c r="I20" i="16"/>
  <c r="J20" i="16" s="1"/>
  <c r="I18" i="16"/>
  <c r="J18" i="16" s="1"/>
  <c r="F16" i="16"/>
  <c r="C16" i="16"/>
  <c r="H13" i="16"/>
  <c r="G20" i="30" s="1"/>
  <c r="G13" i="16"/>
  <c r="F13" i="16"/>
  <c r="E20" i="30" s="1"/>
  <c r="E13" i="16"/>
  <c r="D13" i="16"/>
  <c r="C20" i="30" s="1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19" i="30" s="1"/>
  <c r="G4" i="15"/>
  <c r="D4" i="15"/>
  <c r="C19" i="30" s="1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J3" i="14"/>
  <c r="K3" i="14" s="1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I3" i="13"/>
  <c r="J3" i="13" s="1"/>
  <c r="E1" i="13"/>
  <c r="E6" i="13" s="1"/>
  <c r="D6" i="13"/>
  <c r="C6" i="13"/>
  <c r="G28" i="12"/>
  <c r="E28" i="12"/>
  <c r="C28" i="12"/>
  <c r="B16" i="30" s="1"/>
  <c r="I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0" i="11"/>
  <c r="F30" i="11"/>
  <c r="E14" i="30" s="1"/>
  <c r="E30" i="11"/>
  <c r="D30" i="11"/>
  <c r="C14" i="30" s="1"/>
  <c r="I29" i="11"/>
  <c r="J29" i="11" s="1"/>
  <c r="J28" i="11"/>
  <c r="J27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I5" i="11"/>
  <c r="J5" i="11" s="1"/>
  <c r="I4" i="11"/>
  <c r="J4" i="11" s="1"/>
  <c r="I3" i="11"/>
  <c r="J3" i="11" s="1"/>
  <c r="E1" i="11"/>
  <c r="F24" i="10"/>
  <c r="E24" i="10"/>
  <c r="D13" i="30" s="1"/>
  <c r="D24" i="10"/>
  <c r="C13" i="30" s="1"/>
  <c r="C24" i="10"/>
  <c r="B13" i="30" s="1"/>
  <c r="G23" i="10"/>
  <c r="H23" i="10" s="1"/>
  <c r="G22" i="10"/>
  <c r="H22" i="10" s="1"/>
  <c r="G18" i="10"/>
  <c r="H18" i="10" s="1"/>
  <c r="G16" i="10"/>
  <c r="H16" i="10" s="1"/>
  <c r="G15" i="10"/>
  <c r="H15" i="10" s="1"/>
  <c r="G14" i="10"/>
  <c r="H14" i="10" s="1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7" i="30" s="1"/>
  <c r="C8" i="7"/>
  <c r="B7" i="30" s="1"/>
  <c r="J7" i="7"/>
  <c r="J5" i="7"/>
  <c r="J4" i="7"/>
  <c r="J3" i="7"/>
  <c r="E1" i="7"/>
  <c r="F13" i="6"/>
  <c r="E13" i="6"/>
  <c r="D6" i="30" s="1"/>
  <c r="D13" i="6"/>
  <c r="C6" i="30" s="1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5" i="30" s="1"/>
  <c r="H19" i="5"/>
  <c r="G19" i="5"/>
  <c r="F5" i="30" s="1"/>
  <c r="F19" i="5"/>
  <c r="E5" i="30" s="1"/>
  <c r="E19" i="5"/>
  <c r="C19" i="5"/>
  <c r="B5" i="30" s="1"/>
  <c r="I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4" i="30" s="1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D3" i="30" s="1"/>
  <c r="F29" i="3"/>
  <c r="E29" i="3"/>
  <c r="D29" i="3"/>
  <c r="C3" i="30" s="1"/>
  <c r="C29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F25" i="30" l="1"/>
  <c r="D25" i="30"/>
  <c r="H25" i="30" s="1"/>
  <c r="J25" i="30"/>
  <c r="I8" i="21"/>
  <c r="J8" i="21" s="1"/>
  <c r="B24" i="30"/>
  <c r="I24" i="30" s="1"/>
  <c r="F23" i="30"/>
  <c r="D23" i="30"/>
  <c r="J22" i="30"/>
  <c r="I22" i="30"/>
  <c r="D22" i="30"/>
  <c r="H22" i="30" s="1"/>
  <c r="F22" i="30"/>
  <c r="D19" i="30"/>
  <c r="F19" i="30"/>
  <c r="J19" i="30"/>
  <c r="H19" i="30"/>
  <c r="I19" i="30"/>
  <c r="I17" i="30"/>
  <c r="D16" i="30"/>
  <c r="H16" i="30" s="1"/>
  <c r="F16" i="30"/>
  <c r="E13" i="30"/>
  <c r="G13" i="30"/>
  <c r="J7" i="30"/>
  <c r="I7" i="30"/>
  <c r="D7" i="30"/>
  <c r="H7" i="30" s="1"/>
  <c r="F7" i="30"/>
  <c r="G6" i="30"/>
  <c r="E6" i="30"/>
  <c r="F4" i="30"/>
  <c r="D4" i="30"/>
  <c r="H4" i="30" s="1"/>
  <c r="I20" i="4"/>
  <c r="B4" i="30"/>
  <c r="I4" i="30" s="1"/>
  <c r="H15" i="30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C31" i="30"/>
  <c r="C33" i="30" s="1"/>
  <c r="D14" i="30"/>
  <c r="H14" i="30" s="1"/>
  <c r="F14" i="30"/>
  <c r="H8" i="30"/>
  <c r="B8" i="30"/>
  <c r="G19" i="10"/>
  <c r="C18" i="25"/>
  <c r="I21" i="9"/>
  <c r="J21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C29" i="25"/>
  <c r="I8" i="7"/>
  <c r="J8" i="7" s="1"/>
  <c r="I10" i="20"/>
  <c r="J10" i="20" s="1"/>
  <c r="I5" i="19"/>
  <c r="J5" i="19" s="1"/>
  <c r="I21" i="16"/>
  <c r="J21" i="16" s="1"/>
  <c r="J58" i="14"/>
  <c r="K58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3" i="16"/>
  <c r="J13" i="16" s="1"/>
  <c r="I16" i="13"/>
  <c r="J16" i="13" s="1"/>
  <c r="I28" i="12"/>
  <c r="J28" i="12" s="1"/>
  <c r="J3" i="12"/>
  <c r="I30" i="11"/>
  <c r="J30" i="11" s="1"/>
  <c r="I17" i="8"/>
  <c r="H29" i="3"/>
  <c r="H19" i="10" l="1"/>
  <c r="F12" i="30"/>
  <c r="H24" i="10"/>
  <c r="F13" i="30"/>
  <c r="I13" i="30"/>
  <c r="J13" i="30"/>
  <c r="H13" i="30"/>
  <c r="H6" i="30"/>
  <c r="J6" i="30"/>
  <c r="I6" i="30"/>
  <c r="H13" i="6"/>
  <c r="F6" i="30"/>
  <c r="C31" i="25"/>
  <c r="D31" i="30"/>
  <c r="D33" i="30" s="1"/>
  <c r="D37" i="30" s="1"/>
  <c r="D40" i="30" s="1"/>
  <c r="D44" i="30" s="1"/>
  <c r="H20" i="30"/>
  <c r="I8" i="30"/>
  <c r="B31" i="30"/>
  <c r="J17" i="8"/>
  <c r="F8" i="30"/>
  <c r="E3" i="30"/>
  <c r="E31" i="30" s="1"/>
  <c r="E33" i="30" s="1"/>
  <c r="G3" i="30"/>
  <c r="H10" i="10"/>
  <c r="F11" i="30"/>
  <c r="J20" i="4"/>
  <c r="G90" i="24"/>
  <c r="I18" i="18"/>
  <c r="J18" i="18" s="1"/>
  <c r="I29" i="3"/>
  <c r="B33" i="30" l="1"/>
  <c r="G31" i="30"/>
  <c r="G33" i="30" s="1"/>
  <c r="J29" i="3"/>
  <c r="F3" i="30"/>
  <c r="F31" i="30" s="1"/>
  <c r="F33" i="30" s="1"/>
  <c r="J3" i="30"/>
  <c r="J31" i="30" s="1"/>
  <c r="I3" i="30"/>
  <c r="I31" i="30" s="1"/>
  <c r="H3" i="30"/>
  <c r="H31" i="30" s="1"/>
  <c r="G37" i="30" l="1"/>
  <c r="G40" i="30" s="1"/>
  <c r="G44" i="30" s="1"/>
  <c r="B37" i="30"/>
  <c r="B40" i="30" s="1"/>
  <c r="B44" i="30" s="1"/>
  <c r="G47" i="30" l="1"/>
  <c r="B47" i="30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<sst xmlns="http://schemas.openxmlformats.org/spreadsheetml/2006/main" count="1278" uniqueCount="694">
  <si>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</si>
  <si>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</si>
  <si>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</si>
  <si>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</si>
  <si>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</si>
  <si>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</si>
  <si>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</si>
  <si>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</si>
  <si>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</si>
  <si>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</si>
  <si>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</si>
  <si>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</si>
  <si>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</si>
  <si>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</si>
  <si>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</si>
  <si>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</si>
  <si>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</si>
  <si>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</si>
  <si>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</si>
  <si>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</si>
  <si>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</si>
  <si>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</si>
  <si>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</si>
  <si>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</si>
  <si>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</si>
  <si>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</si>
  <si>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</si>
  <si>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</si>
  <si>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</si>
  <si>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</si>
  <si>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</si>
  <si>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</si>
  <si>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</si>
  <si>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</si>
  <si>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</si>
  <si>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</si>
  <si>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</si>
  <si>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Clerical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</si>
  <si>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</si>
  <si>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</si>
  <si>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</si>
  <si>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</si>
  <si>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</si>
  <si>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</si>
  <si>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</si>
  <si>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</si>
  <si>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</si>
  <si>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</si>
  <si>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</si>
  <si>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</si>
  <si>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</si>
  <si>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</si>
  <si>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</si>
  <si>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</si>
  <si>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</si>
  <si>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</si>
  <si>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</si>
  <si>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</si>
  <si>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</si>
  <si>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</si>
  <si>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</si>
  <si>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</si>
  <si>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</si>
  <si>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</si>
  <si>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</si>
  <si>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</si>
  <si>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</si>
  <si>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</si>
  <si>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</si>
  <si>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</si>
  <si>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</si>
  <si>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</si>
  <si>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</si>
  <si>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</si>
  <si>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</si>
  <si>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</si>
  <si>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</si>
  <si>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</si>
  <si>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</si>
  <si>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</si>
  <si>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</si>
  <si>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</si>
  <si>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</si>
  <si>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</si>
  <si>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</si>
  <si>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</si>
  <si>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</si>
  <si>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</si>
  <si>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</si>
  <si>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</si>
  <si>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</si>
  <si>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</si>
  <si>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</si>
  <si>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</si>
  <si>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</si>
  <si>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</si>
  <si>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</si>
  <si>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</si>
  <si>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</si>
  <si>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</si>
  <si>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</si>
  <si>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</si>
  <si>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</si>
  <si>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</si>
  <si>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</si>
  <si>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</si>
  <si>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</si>
  <si>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</si>
  <si>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</si>
  <si>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</si>
  <si>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</si>
  <si>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</si>
  <si>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</si>
  <si>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</si>
  <si>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</si>
  <si>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</si>
  <si>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</si>
  <si>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</si>
  <si>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</si>
  <si>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</si>
  <si>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</si>
  <si>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</si>
  <si>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</si>
  <si>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</si>
  <si>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</si>
  <si>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</si>
  <si>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</si>
  <si>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</si>
  <si>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</si>
  <si>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</si>
  <si>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</si>
  <si>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</si>
  <si>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</si>
  <si>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</si>
  <si>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</si>
  <si>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</si>
  <si>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</si>
  <si>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</si>
  <si>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</si>
  <si>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</si>
  <si>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</si>
  <si>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</si>
  <si>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</si>
  <si>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</si>
  <si>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</si>
  <si>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</si>
  <si>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</si>
  <si>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</si>
  <si>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</si>
  <si>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</si>
  <si>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</si>
  <si>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</si>
  <si>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</si>
  <si>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</si>
  <si>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</si>
  <si>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</si>
  <si>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</si>
  <si>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</si>
  <si>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</si>
  <si>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</si>
  <si>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</si>
  <si>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</si>
  <si>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</si>
  <si>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</si>
  <si>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</si>
  <si>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</si>
  <si>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</si>
  <si>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</si>
  <si>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</si>
  <si>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</si>
  <si>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</si>
  <si>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</si>
  <si>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</si>
  <si>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</si>
  <si>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</si>
  <si>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</si>
  <si>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</si>
  <si>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</si>
  <si>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</si>
  <si>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</si>
  <si>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</si>
  <si>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</si>
  <si>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</si>
  <si>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</si>
  <si>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</si>
  <si>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</si>
  <si>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</si>
  <si>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</si>
  <si>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</si>
  <si>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</si>
  <si>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</si>
  <si>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</si>
  <si>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</si>
  <si>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</si>
  <si>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</si>
  <si>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</si>
  <si>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</si>
  <si>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</si>
  <si>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</si>
  <si>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</si>
  <si>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</si>
  <si>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</si>
  <si>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</si>
  <si>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</si>
  <si>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</si>
  <si>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</si>
  <si>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</si>
  <si>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</si>
  <si>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</si>
  <si>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</si>
  <si>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</si>
  <si>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</si>
  <si>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</si>
  <si>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</si>
  <si>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</si>
  <si>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</si>
  <si>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</si>
  <si>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</si>
  <si>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</si>
  <si>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</si>
  <si>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</si>
  <si>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</si>
  <si>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</si>
  <si>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</si>
  <si>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</si>
  <si>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</si>
  <si>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</si>
  <si>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</si>
  <si>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</si>
  <si>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</si>
  <si>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</si>
  <si>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</si>
  <si>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</si>
  <si>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</si>
  <si>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</si>
  <si>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</si>
  <si>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</si>
  <si>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</si>
  <si>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</si>
  <si>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</si>
  <si>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</si>
  <si>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</si>
  <si>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</si>
  <si>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</si>
  <si>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</si>
  <si>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</si>
  <si>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</si>
  <si>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</si>
  <si>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</si>
  <si>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</si>
  <si>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</si>
  <si>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</si>
  <si>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</si>
  <si>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</si>
  <si>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</si>
  <si>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</si>
  <si>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</si>
  <si>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</si>
  <si>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</si>
  <si>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</si>
  <si>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</si>
  <si>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</si>
  <si>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</si>
  <si>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</si>
  <si>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</si>
  <si>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</si>
  <si>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</si>
  <si>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</si>
  <si>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</si>
  <si>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</si>
  <si>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</si>
  <si>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</si>
  <si>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</si>
  <si>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</si>
  <si>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</si>
  <si>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</si>
  <si>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</si>
  <si>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</si>
  <si>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</si>
  <si>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</si>
  <si>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</si>
  <si>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</si>
  <si>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</si>
  <si>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</si>
  <si>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</si>
  <si>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</si>
  <si>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</si>
  <si>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</si>
  <si>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</si>
  <si>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</si>
  <si>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</si>
  <si>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</si>
  <si>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</si>
  <si>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</si>
  <si>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</si>
  <si>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</si>
  <si>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</si>
  <si>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</si>
  <si>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</si>
  <si>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</si>
  <si>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</si>
  <si>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</si>
  <si>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</si>
  <si>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</si>
  <si>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</si>
  <si>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</si>
  <si>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</si>
  <si>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</si>
  <si>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</si>
  <si>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</si>
  <si>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</si>
  <si>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</si>
  <si>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</si>
  <si>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</si>
  <si>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</si>
  <si>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</si>
  <si>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</si>
  <si>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</si>
  <si>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</si>
  <si>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</si>
  <si>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</si>
  <si>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</si>
  <si>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</si>
  <si>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</si>
  <si>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</si>
  <si>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</si>
  <si>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</si>
  <si>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</si>
  <si>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</si>
  <si>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</si>
  <si>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</si>
  <si>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</si>
  <si>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</si>
  <si>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</si>
  <si>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</si>
  <si>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</si>
  <si>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</si>
  <si>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</si>
  <si>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</si>
  <si>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</si>
  <si>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</si>
  <si>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</si>
  <si>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</si>
  <si>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</si>
  <si>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</si>
  <si>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</si>
  <si>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</si>
  <si>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</si>
  <si>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</si>
  <si>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</si>
  <si>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</si>
  <si>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</si>
  <si>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</si>
  <si>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</si>
  <si>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</si>
  <si>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</si>
  <si>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</si>
  <si>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</si>
  <si>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</si>
  <si>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</si>
  <si>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</si>
  <si>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</si>
  <si>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</si>
  <si>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</si>
  <si>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</si>
  <si>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</si>
  <si>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</si>
  <si>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</si>
  <si>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</si>
  <si>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</si>
  <si>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</si>
  <si>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</si>
  <si>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</si>
  <si>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</si>
  <si>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</si>
  <si>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</si>
  <si>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</si>
  <si>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</si>
  <si>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</si>
  <si>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</si>
  <si>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</si>
  <si>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</si>
  <si>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</si>
  <si>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</si>
  <si>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</si>
  <si>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</si>
  <si>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</si>
  <si>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</si>
  <si>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</si>
  <si>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</si>
  <si>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</si>
  <si>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</si>
  <si>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</si>
  <si>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</si>
  <si>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</si>
  <si>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</si>
  <si>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</si>
  <si>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</si>
  <si>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</si>
  <si>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</si>
  <si>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</si>
  <si>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</si>
  <si>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</si>
  <si>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</si>
  <si>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</si>
  <si>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</si>
  <si>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</si>
  <si>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</si>
  <si>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</si>
  <si>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</si>
  <si>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</si>
  <si>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</si>
  <si>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</si>
  <si>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</si>
  <si>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</si>
  <si>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</si>
  <si>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</si>
  <si>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</si>
  <si>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</si>
  <si>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</si>
  <si>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</si>
  <si>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</si>
  <si>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</si>
  <si>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</si>
  <si>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</si>
  <si>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</si>
  <si>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</si>
  <si>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</si>
  <si>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</si>
  <si>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</si>
  <si>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</si>
  <si>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</si>
  <si>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</si>
  <si>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</si>
  <si>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</si>
  <si>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</si>
  <si>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</si>
  <si>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</si>
  <si>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</si>
  <si>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</si>
  <si>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</si>
  <si>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</si>
  <si>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</si>
  <si>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</si>
  <si>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</si>
  <si>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</si>
  <si>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</si>
  <si>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</si>
  <si>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</si>
  <si>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</si>
  <si>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</si>
  <si>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</si>
  <si>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</si>
  <si>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</si>
  <si>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</si>
  <si>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</si>
  <si>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</si>
  <si>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</si>
  <si>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</si>
  <si>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</si>
  <si>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</si>
  <si>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</si>
  <si>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</si>
  <si>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</si>
  <si>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</si>
  <si>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</si>
  <si>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</si>
  <si>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</si>
  <si>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</si>
  <si>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</si>
  <si>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</si>
  <si>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</si>
  <si>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</si>
  <si>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</si>
  <si>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</si>
  <si>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</si>
  <si>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</si>
  <si>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</si>
  <si>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</si>
  <si>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</si>
  <si>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</si>
  <si>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</si>
  <si>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</si>
  <si>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</si>
  <si>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</si>
  <si>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</si>
  <si>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</si>
  <si>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</si>
  <si>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</si>
  <si>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</si>
  <si>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</si>
  <si>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</si>
  <si>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</si>
  <si>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</si>
  <si>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</si>
  <si>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</si>
  <si>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</si>
  <si>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</si>
  <si>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</si>
  <si>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</si>
  <si>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</si>
  <si>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</si>
  <si>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</si>
  <si>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</si>
  <si>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</si>
  <si>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</si>
  <si>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</si>
  <si>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</si>
  <si>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</si>
  <si>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</si>
  <si>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</si>
  <si>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</si>
  <si>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</si>
  <si>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</si>
  <si>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</si>
  <si>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</si>
  <si>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</si>
  <si>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</si>
  <si>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</si>
  <si>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</si>
  <si>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</si>
  <si>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</si>
  <si>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</si>
  <si>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</si>
  <si>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</si>
  <si>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</si>
  <si>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</si>
  <si>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</si>
  <si>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</si>
  <si>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</si>
  <si>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</si>
  <si>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</si>
  <si>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</si>
  <si>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</si>
  <si>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</si>
  <si>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</si>
  <si>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</si>
  <si>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</si>
  <si>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</si>
  <si>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</si>
  <si>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</si>
  <si>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</si>
  <si>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</si>
  <si>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</si>
  <si>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</si>
  <si>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</si>
  <si>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</si>
  <si>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</si>
  <si>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</si>
  <si>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</si>
  <si>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</si>
  <si>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</si>
  <si>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</si>
  <si>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</si>
  <si>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</si>
  <si>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</si>
  <si>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</si>
  <si>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</si>
  <si>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</si>
  <si>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</si>
  <si>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</si>
  <si>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</si>
  <si>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</si>
  <si>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</si>
  <si>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</si>
  <si>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</si>
  <si>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</si>
  <si>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</si>
  <si>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</si>
  <si>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</si>
  <si>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</si>
  <si>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</si>
  <si>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</si>
  <si>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</si>
  <si>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</si>
  <si>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</si>
  <si>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</si>
  <si>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</si>
  <si>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</si>
  <si>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</si>
  <si>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</si>
  <si>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</si>
  <si>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</si>
  <si>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</si>
  <si>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Capital Reserve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</si>
  <si>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</si>
  <si>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</si>
  <si>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</si>
  <si>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</si>
  <si>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</si>
  <si>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</si>
  <si>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</si>
  <si>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</si>
  <si>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Petitioned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</si>
  <si>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</si>
  <si>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</si>
  <si>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</si>
  <si>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</si>
  <si>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</si>
  <si>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</si>
  <si>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</si>
  <si>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</si>
  <si>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</si>
  <si>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</si>
  <si>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</si>
  <si>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</si>
  <si>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</si>
  <si>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</si>
  <si>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</si>
  <si>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</si>
  <si>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</si>
  <si>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</si>
  <si>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</si>
  <si>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</si>
  <si>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</si>
  <si>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</si>
  <si>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</si>
  <si>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</si>
  <si>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</si>
  <si>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</si>
  <si>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</si>
  <si>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</si>
  <si>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</si>
  <si>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</si>
  <si>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</si>
  <si>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</si>
  <si>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</si>
  <si>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</si>
  <si>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</si>
  <si>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</si>
  <si>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</si>
  <si>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>Difference between proposed and 2022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</si>
  <si>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</si>
  <si>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</si>
  <si>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</si>
  <si>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</si>
  <si>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</si>
  <si>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</si>
  <si>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</si>
  <si>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</si>
  <si>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</si>
  <si>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</si>
  <si>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</si>
  <si>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</si>
  <si>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</si>
  <si>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</si>
  <si>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</si>
  <si>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</si>
  <si>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</si>
  <si>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</si>
  <si>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</si>
  <si>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</si>
  <si>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</si>
  <si>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</si>
  <si>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</si>
  <si>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</si>
  <si>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</si>
  <si>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</si>
  <si>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</si>
  <si>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</si>
  <si>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</si>
  <si>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</si>
  <si>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</si>
  <si>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</si>
  <si>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</si>
  <si>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</si>
  <si>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</si>
  <si>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</si>
  <si>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</si>
  <si>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</si>
  <si>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</si>
  <si>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Police Bike </t>
  </si>
  <si>
    <t xml:space="preserve">Proposed Pool 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</si>
  <si>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</si>
  <si>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</si>
  <si>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</si>
  <si>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</si>
  <si>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</si>
  <si>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</si>
  <si>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2023 Budget</t>
  </si>
  <si>
    <t xml:space="preserve">2023 Unaudited </t>
  </si>
  <si>
    <t>2024 Default</t>
  </si>
  <si>
    <t>2024 Proposed</t>
  </si>
  <si>
    <t>Direct Assistance</t>
  </si>
  <si>
    <t xml:space="preserve">Direct Assistance </t>
  </si>
  <si>
    <t xml:space="preserve">New Public Safety Facility </t>
  </si>
  <si>
    <t>2024 Warrant Articles</t>
  </si>
  <si>
    <t>2023 Unaudited</t>
  </si>
  <si>
    <t>2023  Budget</t>
  </si>
  <si>
    <t>2024 proposed</t>
  </si>
  <si>
    <t>Town Adm Salary</t>
  </si>
  <si>
    <t>Cemetery Phone/WiFi</t>
  </si>
  <si>
    <t>was encumbered from 2022</t>
  </si>
  <si>
    <t>2023 Unaudited  A/O 11/14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</si>
</sst>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49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45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5" fillId="2" borderId="1" xfId="0" applyNumberFormat="1" applyFont="1" applyFill="1" applyBorder="1" applyAlignment="1">
      <alignment vertical="center"/>
    </xf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11" fillId="2" borderId="1" xfId="0" applyNumberFormat="1" applyFont="1" applyFill="1" applyBorder="1" applyAlignment="1">
      <alignment horizontal="right" vertical="center" wrapText="1"/>
    </xf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3" fontId="35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173" fontId="0" fillId="0" borderId="1" xfId="0" applyNumberFormat="1" applyBorder="1"/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173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173" fontId="7" fillId="0" borderId="35" xfId="0" applyNumberFormat="1" applyFont="1" applyBorder="1"/>
    <xf numFmtId="0" fontId="0" fillId="2" borderId="50" xfId="0" applyFill="1" applyBorder="1"/>
    <xf numFmtId="173" fontId="0" fillId="0" borderId="17" xfId="0" applyNumberFormat="1" applyBorder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E30" sqref="E30"/>
    </sheetView>
  </sheetViews>
  <sheetFormatPr defaultRowHeight="13.2" x14ac:dyDescent="0.25"/>
  <cols>
    <col min="1" max="1" width="16.5546875" customWidth="1"/>
    <col min="2" max="2" width="10.5546875" bestFit="1" customWidth="1"/>
    <col min="3" max="3" width="13.6640625" customWidth="1"/>
    <col min="4" max="4" width="10.88671875" bestFit="1" customWidth="1"/>
    <col min="5" max="5" width="14" customWidth="1"/>
    <col min="6" max="6" width="7.109375" customWidth="1"/>
    <col min="7" max="7" width="3.44140625" customWidth="1"/>
  </cols>
  <sheetData>
    <row r="3" spans="2:5" ht="21" x14ac:dyDescent="0.4">
      <c r="B3" s="541"/>
      <c r="C3" s="541"/>
      <c r="D3" s="541"/>
      <c r="E3" s="541"/>
    </row>
    <row r="17" spans="1:10" ht="30" x14ac:dyDescent="0.5">
      <c r="A17" s="1">
        <v>2024</v>
      </c>
      <c r="B17" s="2"/>
      <c r="C17" s="3" t="s">
        <v>0</v>
      </c>
      <c r="D17" s="2"/>
      <c r="G17" s="2"/>
      <c r="H17" s="3"/>
      <c r="J17" s="3"/>
    </row>
    <row r="19" spans="1:10" x14ac:dyDescent="0.25">
      <c r="C19" t="s">
        <v>1</v>
      </c>
      <c r="D19" s="4"/>
    </row>
    <row r="20" spans="1:10" x14ac:dyDescent="0.25">
      <c r="F20" s="2"/>
      <c r="G20" s="2"/>
      <c r="H20" s="2"/>
      <c r="I20" s="2"/>
      <c r="J20" s="2"/>
    </row>
    <row r="23" spans="1:10" x14ac:dyDescent="0.25">
      <c r="A23" s="5"/>
      <c r="B23" s="4"/>
      <c r="C23" s="5"/>
    </row>
    <row r="27" spans="1:10" ht="6.75" customHeight="1" x14ac:dyDescent="0.25"/>
    <row r="28" spans="1:10" hidden="1" x14ac:dyDescent="0.25"/>
    <row r="29" spans="1:10" hidden="1" x14ac:dyDescent="0.25"/>
    <row r="34" spans="1:3" x14ac:dyDescent="0.25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K14"/>
  <sheetViews>
    <sheetView zoomScaleNormal="100" workbookViewId="0">
      <selection activeCell="D4" sqref="D4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1" ht="46.8" x14ac:dyDescent="0.25">
      <c r="A1" s="57"/>
      <c r="B1" s="140" t="s">
        <v>626</v>
      </c>
      <c r="C1" s="59" t="s">
        <v>679</v>
      </c>
      <c r="D1" s="59" t="s">
        <v>680</v>
      </c>
      <c r="E1" s="141" t="str">
        <f>'[1]Planning Zoning 2020'!E1</f>
        <v>2019 Unaudited 09/30/2018</v>
      </c>
      <c r="F1" s="119" t="s">
        <v>167</v>
      </c>
      <c r="G1" s="33" t="s">
        <v>681</v>
      </c>
      <c r="H1" s="33" t="s">
        <v>682</v>
      </c>
      <c r="I1" s="33" t="s">
        <v>32</v>
      </c>
      <c r="J1" s="33" t="s">
        <v>33</v>
      </c>
    </row>
    <row r="2" spans="1:11" ht="15.6" x14ac:dyDescent="0.25">
      <c r="A2" s="142" t="s">
        <v>168</v>
      </c>
      <c r="B2" s="36" t="s">
        <v>169</v>
      </c>
      <c r="C2" s="133"/>
      <c r="D2" s="133"/>
      <c r="E2" s="143"/>
      <c r="F2" s="7"/>
      <c r="G2" s="40"/>
      <c r="H2" s="134"/>
      <c r="I2" s="40"/>
      <c r="J2" s="40"/>
    </row>
    <row r="3" spans="1:11" ht="15.6" x14ac:dyDescent="0.25">
      <c r="A3" s="142"/>
      <c r="B3" s="36"/>
      <c r="C3" s="133"/>
      <c r="D3" s="133"/>
      <c r="E3" s="143"/>
      <c r="F3" s="7"/>
      <c r="G3" s="40"/>
      <c r="H3" s="134"/>
      <c r="I3" s="40"/>
      <c r="J3" s="40"/>
    </row>
    <row r="4" spans="1:11" x14ac:dyDescent="0.25">
      <c r="A4" s="72" t="s">
        <v>38</v>
      </c>
      <c r="B4" s="42" t="s">
        <v>170</v>
      </c>
      <c r="C4" s="443">
        <v>10000</v>
      </c>
      <c r="D4" s="65">
        <v>1800</v>
      </c>
      <c r="E4" s="65"/>
      <c r="F4" s="65"/>
      <c r="G4" s="144"/>
      <c r="H4" s="443"/>
      <c r="I4" s="11">
        <f>H4-C4</f>
        <v>-10000</v>
      </c>
      <c r="J4" s="69">
        <f>I4/C4</f>
        <v>-1</v>
      </c>
    </row>
    <row r="5" spans="1:11" x14ac:dyDescent="0.25">
      <c r="A5" s="41" t="s">
        <v>44</v>
      </c>
      <c r="B5" s="42" t="s">
        <v>45</v>
      </c>
      <c r="C5" s="441">
        <v>765</v>
      </c>
      <c r="D5" s="65">
        <v>137.15</v>
      </c>
      <c r="E5" s="65"/>
      <c r="F5" s="65"/>
      <c r="G5" s="65"/>
      <c r="H5" s="441"/>
      <c r="I5" s="11">
        <f t="shared" ref="I5:I12" si="0">H5-C5</f>
        <v>-765</v>
      </c>
      <c r="J5" s="69">
        <f t="shared" ref="J5:J12" si="1">I5/C5</f>
        <v>-1</v>
      </c>
    </row>
    <row r="6" spans="1:11" x14ac:dyDescent="0.25">
      <c r="A6" s="41" t="s">
        <v>172</v>
      </c>
      <c r="B6" s="42" t="s">
        <v>173</v>
      </c>
      <c r="C6" s="443">
        <v>4800</v>
      </c>
      <c r="D6" s="65">
        <v>3800</v>
      </c>
      <c r="E6" s="43"/>
      <c r="F6" s="7"/>
      <c r="G6" s="65"/>
      <c r="H6" s="443"/>
      <c r="I6" s="11">
        <f t="shared" si="0"/>
        <v>-4800</v>
      </c>
      <c r="J6" s="69">
        <f t="shared" si="1"/>
        <v>-1</v>
      </c>
    </row>
    <row r="7" spans="1:11" x14ac:dyDescent="0.25">
      <c r="A7" s="41" t="s">
        <v>162</v>
      </c>
      <c r="B7" s="42" t="s">
        <v>174</v>
      </c>
      <c r="C7" s="443">
        <v>100</v>
      </c>
      <c r="D7" s="65">
        <v>568.67999999999995</v>
      </c>
      <c r="E7" s="43"/>
      <c r="F7" s="7"/>
      <c r="G7" s="65"/>
      <c r="H7" s="443"/>
      <c r="I7" s="11">
        <f t="shared" si="0"/>
        <v>-100</v>
      </c>
      <c r="J7" s="69">
        <f t="shared" si="1"/>
        <v>-1</v>
      </c>
    </row>
    <row r="8" spans="1:11" x14ac:dyDescent="0.25">
      <c r="A8" s="41"/>
      <c r="B8" s="42" t="s">
        <v>691</v>
      </c>
      <c r="C8" s="443"/>
      <c r="D8" s="65"/>
      <c r="E8" s="43"/>
      <c r="F8" s="7"/>
      <c r="G8" s="65"/>
      <c r="H8" s="443"/>
      <c r="I8" s="11"/>
      <c r="J8" s="69"/>
    </row>
    <row r="9" spans="1:11" x14ac:dyDescent="0.25">
      <c r="A9" s="41"/>
      <c r="B9" s="42" t="s">
        <v>175</v>
      </c>
      <c r="C9" s="445">
        <v>1325</v>
      </c>
      <c r="D9" s="65">
        <v>1596</v>
      </c>
      <c r="E9" s="43"/>
      <c r="F9" s="7"/>
      <c r="G9" s="65"/>
      <c r="H9" s="445"/>
      <c r="I9" s="11">
        <f t="shared" si="0"/>
        <v>-1325</v>
      </c>
      <c r="J9" s="69">
        <f t="shared" si="1"/>
        <v>-1</v>
      </c>
    </row>
    <row r="10" spans="1:11" ht="12.75" hidden="1" customHeight="1" x14ac:dyDescent="0.25">
      <c r="A10" s="41" t="s">
        <v>176</v>
      </c>
      <c r="B10" s="42" t="s">
        <v>177</v>
      </c>
      <c r="C10" s="441"/>
      <c r="D10" s="65"/>
      <c r="E10" s="43"/>
      <c r="F10" s="7"/>
      <c r="G10" s="65"/>
      <c r="H10" s="441"/>
      <c r="I10" s="11">
        <f t="shared" si="0"/>
        <v>0</v>
      </c>
      <c r="J10" s="69" t="e">
        <f t="shared" si="1"/>
        <v>#DIV/0!</v>
      </c>
    </row>
    <row r="11" spans="1:11" x14ac:dyDescent="0.25">
      <c r="A11" s="41"/>
      <c r="B11" s="42" t="s">
        <v>178</v>
      </c>
      <c r="C11" s="441">
        <v>9000</v>
      </c>
      <c r="D11" s="65">
        <v>4500</v>
      </c>
      <c r="E11" s="43"/>
      <c r="F11" s="7"/>
      <c r="G11" s="65"/>
      <c r="H11" s="441"/>
      <c r="I11" s="11">
        <f t="shared" si="0"/>
        <v>-9000</v>
      </c>
      <c r="J11" s="69">
        <f t="shared" si="1"/>
        <v>-1</v>
      </c>
      <c r="K11" t="s">
        <v>692</v>
      </c>
    </row>
    <row r="12" spans="1:11" ht="15.6" x14ac:dyDescent="0.3">
      <c r="A12" s="142" t="s">
        <v>84</v>
      </c>
      <c r="B12" s="36" t="s">
        <v>626</v>
      </c>
      <c r="C12" s="74">
        <f>SUM(C4:C11)</f>
        <v>25990</v>
      </c>
      <c r="D12" s="74">
        <f>SUM(D4:D11)</f>
        <v>12401.83</v>
      </c>
      <c r="E12" s="50">
        <f>SUM(E4:E11)</f>
        <v>0</v>
      </c>
      <c r="F12" s="7"/>
      <c r="G12" s="149">
        <f>SUM(G4:G11)</f>
        <v>0</v>
      </c>
      <c r="H12" s="150">
        <f>SUM(H4:H11)</f>
        <v>0</v>
      </c>
      <c r="I12" s="11">
        <f t="shared" si="0"/>
        <v>-25990</v>
      </c>
      <c r="J12" s="69">
        <f t="shared" si="1"/>
        <v>-1</v>
      </c>
    </row>
    <row r="13" spans="1:11" x14ac:dyDescent="0.25">
      <c r="B13" s="52"/>
      <c r="C13" s="76"/>
      <c r="D13" s="76"/>
      <c r="E13" s="151"/>
      <c r="I13" s="152"/>
    </row>
    <row r="14" spans="1:11" x14ac:dyDescent="0.25">
      <c r="C14" s="78"/>
      <c r="D14" s="153"/>
      <c r="E14" s="79"/>
      <c r="H14" s="139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H26"/>
  <sheetViews>
    <sheetView topLeftCell="A8" zoomScaleNormal="100" workbookViewId="0">
      <selection activeCell="D23" sqref="D23"/>
    </sheetView>
  </sheetViews>
  <sheetFormatPr defaultRowHeight="13.2" x14ac:dyDescent="0.25"/>
  <cols>
    <col min="1" max="1" width="11.5546875" customWidth="1"/>
    <col min="2" max="2" width="39.88671875" bestFit="1" customWidth="1"/>
    <col min="3" max="4" width="17.88671875" customWidth="1"/>
    <col min="5" max="5" width="13.6640625" customWidth="1"/>
    <col min="6" max="6" width="13.33203125" bestFit="1" customWidth="1"/>
    <col min="7" max="7" width="11.5546875" customWidth="1"/>
    <col min="8" max="8" width="10.33203125" customWidth="1"/>
  </cols>
  <sheetData>
    <row r="1" spans="1:8" ht="31.2" x14ac:dyDescent="0.25">
      <c r="A1" s="117"/>
      <c r="B1" s="154" t="s">
        <v>192</v>
      </c>
      <c r="C1" s="59" t="s">
        <v>679</v>
      </c>
      <c r="D1" s="59" t="s">
        <v>680</v>
      </c>
      <c r="E1" s="141" t="s">
        <v>681</v>
      </c>
      <c r="F1" s="33" t="s">
        <v>682</v>
      </c>
      <c r="G1" s="33" t="s">
        <v>32</v>
      </c>
      <c r="H1" s="33" t="s">
        <v>33</v>
      </c>
    </row>
    <row r="2" spans="1:8" ht="15.6" x14ac:dyDescent="0.25">
      <c r="A2" s="35" t="s">
        <v>193</v>
      </c>
      <c r="B2" s="36" t="s">
        <v>194</v>
      </c>
      <c r="C2" s="37"/>
      <c r="D2" s="37"/>
      <c r="E2" s="40"/>
      <c r="F2" s="40"/>
      <c r="G2" s="40"/>
      <c r="H2" s="40"/>
    </row>
    <row r="3" spans="1:8" x14ac:dyDescent="0.25">
      <c r="A3" s="157" t="s">
        <v>635</v>
      </c>
      <c r="B3" s="42" t="s">
        <v>158</v>
      </c>
      <c r="C3" s="7">
        <v>247000</v>
      </c>
      <c r="D3" s="11">
        <v>182172.55</v>
      </c>
      <c r="E3" s="28"/>
      <c r="F3" s="7"/>
      <c r="G3" s="11">
        <f t="shared" ref="G3:G10" si="0">F3-C3</f>
        <v>-247000</v>
      </c>
      <c r="H3" s="69">
        <f t="shared" ref="H3:H10" si="1">G3/C3</f>
        <v>-1</v>
      </c>
    </row>
    <row r="4" spans="1:8" x14ac:dyDescent="0.25">
      <c r="A4" s="157" t="s">
        <v>636</v>
      </c>
      <c r="B4" s="42" t="s">
        <v>160</v>
      </c>
      <c r="C4" s="456">
        <v>15300</v>
      </c>
      <c r="D4" s="28">
        <v>11141.31</v>
      </c>
      <c r="E4" s="28"/>
      <c r="F4" s="456"/>
      <c r="G4" s="11">
        <f t="shared" si="0"/>
        <v>-15300</v>
      </c>
      <c r="H4" s="69">
        <f t="shared" si="1"/>
        <v>-1</v>
      </c>
    </row>
    <row r="5" spans="1:8" x14ac:dyDescent="0.25">
      <c r="A5" s="157" t="s">
        <v>195</v>
      </c>
      <c r="B5" s="5" t="s">
        <v>640</v>
      </c>
      <c r="C5" s="456">
        <v>2000</v>
      </c>
      <c r="D5" s="28">
        <v>-24571.72</v>
      </c>
      <c r="E5" s="28"/>
      <c r="F5" s="456"/>
      <c r="G5" s="11">
        <f t="shared" si="0"/>
        <v>-2000</v>
      </c>
      <c r="H5" s="69">
        <f t="shared" si="1"/>
        <v>-1</v>
      </c>
    </row>
    <row r="6" spans="1:8" x14ac:dyDescent="0.25">
      <c r="A6" s="157" t="s">
        <v>637</v>
      </c>
      <c r="B6" s="42" t="s">
        <v>196</v>
      </c>
      <c r="C6" s="456">
        <v>55636</v>
      </c>
      <c r="D6" s="28">
        <v>52379.23</v>
      </c>
      <c r="E6" s="28"/>
      <c r="F6" s="456"/>
      <c r="G6" s="11">
        <f t="shared" si="0"/>
        <v>-55636</v>
      </c>
      <c r="H6" s="69">
        <f t="shared" si="1"/>
        <v>-1</v>
      </c>
    </row>
    <row r="7" spans="1:8" x14ac:dyDescent="0.25">
      <c r="A7" s="157" t="s">
        <v>638</v>
      </c>
      <c r="B7" s="42" t="s">
        <v>197</v>
      </c>
      <c r="C7" s="457">
        <v>26101</v>
      </c>
      <c r="D7" s="28">
        <v>24138.41</v>
      </c>
      <c r="E7" s="28"/>
      <c r="F7" s="457"/>
      <c r="G7" s="11">
        <f t="shared" si="0"/>
        <v>-26101</v>
      </c>
      <c r="H7" s="69">
        <f t="shared" si="1"/>
        <v>-1</v>
      </c>
    </row>
    <row r="8" spans="1:8" x14ac:dyDescent="0.25">
      <c r="A8" s="157" t="s">
        <v>639</v>
      </c>
      <c r="B8" s="42" t="s">
        <v>198</v>
      </c>
      <c r="C8" s="457">
        <v>6026</v>
      </c>
      <c r="D8" s="28">
        <v>3796.66</v>
      </c>
      <c r="E8" s="28"/>
      <c r="F8" s="457"/>
      <c r="G8" s="11">
        <f t="shared" si="0"/>
        <v>-6026</v>
      </c>
      <c r="H8" s="69">
        <f t="shared" si="1"/>
        <v>-1</v>
      </c>
    </row>
    <row r="9" spans="1:8" x14ac:dyDescent="0.25">
      <c r="A9" s="157"/>
      <c r="B9" s="42" t="s">
        <v>660</v>
      </c>
      <c r="C9" s="457">
        <v>12995.36</v>
      </c>
      <c r="D9" s="28">
        <v>10546.26</v>
      </c>
      <c r="E9" s="28"/>
      <c r="F9" s="457"/>
      <c r="G9" s="11">
        <f t="shared" si="0"/>
        <v>-12995.36</v>
      </c>
      <c r="H9" s="69">
        <f t="shared" si="1"/>
        <v>-1</v>
      </c>
    </row>
    <row r="10" spans="1:8" ht="15.6" x14ac:dyDescent="0.3">
      <c r="A10" s="35" t="s">
        <v>84</v>
      </c>
      <c r="B10" s="36" t="s">
        <v>194</v>
      </c>
      <c r="C10" s="13">
        <f>SUM(C3:C9)</f>
        <v>365058.36</v>
      </c>
      <c r="D10" s="13">
        <f>SUM(D3:D9)</f>
        <v>259602.7</v>
      </c>
      <c r="E10" s="137">
        <f>SUM(E3:E9)</f>
        <v>0</v>
      </c>
      <c r="F10" s="13">
        <f>SUM(F3:F9)</f>
        <v>0</v>
      </c>
      <c r="G10" s="11">
        <f t="shared" si="0"/>
        <v>-365058.36</v>
      </c>
      <c r="H10" s="69">
        <f t="shared" si="1"/>
        <v>-1</v>
      </c>
    </row>
    <row r="11" spans="1:8" x14ac:dyDescent="0.25">
      <c r="A11" s="159"/>
      <c r="B11" s="160"/>
      <c r="C11" s="7"/>
      <c r="D11" s="7"/>
      <c r="E11" s="7"/>
      <c r="F11" s="7"/>
      <c r="G11" s="11"/>
      <c r="H11" s="69"/>
    </row>
    <row r="12" spans="1:8" ht="45.75" customHeight="1" x14ac:dyDescent="0.25">
      <c r="A12" s="117"/>
      <c r="B12" s="161" t="s">
        <v>199</v>
      </c>
      <c r="C12" s="141" t="str">
        <f t="shared" ref="C12:F12" si="2">C1</f>
        <v>2023 Budget</v>
      </c>
      <c r="D12" s="141" t="str">
        <f t="shared" si="2"/>
        <v xml:space="preserve">2023 Unaudited </v>
      </c>
      <c r="E12" s="141" t="str">
        <f t="shared" si="2"/>
        <v>2024 Default</v>
      </c>
      <c r="F12" s="141" t="str">
        <f t="shared" si="2"/>
        <v>2024 Proposed</v>
      </c>
      <c r="G12" s="141" t="s">
        <v>32</v>
      </c>
      <c r="H12" s="162" t="s">
        <v>33</v>
      </c>
    </row>
    <row r="13" spans="1:8" ht="15.6" x14ac:dyDescent="0.25">
      <c r="A13" s="142" t="s">
        <v>200</v>
      </c>
      <c r="B13" s="36" t="s">
        <v>199</v>
      </c>
      <c r="C13" s="37"/>
      <c r="D13" s="37"/>
      <c r="E13" s="40"/>
      <c r="F13" s="40"/>
      <c r="G13" s="163"/>
      <c r="H13" s="164"/>
    </row>
    <row r="14" spans="1:8" x14ac:dyDescent="0.25">
      <c r="A14" s="157" t="s">
        <v>38</v>
      </c>
      <c r="B14" s="42" t="s">
        <v>201</v>
      </c>
      <c r="C14" s="165">
        <v>9672</v>
      </c>
      <c r="D14" s="28">
        <v>10106</v>
      </c>
      <c r="E14" s="28"/>
      <c r="F14" s="165"/>
      <c r="G14" s="11">
        <f>F14-C14</f>
        <v>-9672</v>
      </c>
      <c r="H14" s="69">
        <f>G14/C14</f>
        <v>-1</v>
      </c>
    </row>
    <row r="15" spans="1:8" x14ac:dyDescent="0.25">
      <c r="A15" s="157" t="s">
        <v>44</v>
      </c>
      <c r="B15" s="42" t="s">
        <v>202</v>
      </c>
      <c r="C15" s="71">
        <v>740</v>
      </c>
      <c r="D15" s="28">
        <v>772.98</v>
      </c>
      <c r="E15" s="28"/>
      <c r="F15" s="71"/>
      <c r="G15" s="11">
        <f>F15-C15</f>
        <v>-740</v>
      </c>
      <c r="H15" s="69">
        <f>G15/C15</f>
        <v>-1</v>
      </c>
    </row>
    <row r="16" spans="1:8" x14ac:dyDescent="0.25">
      <c r="A16" s="157" t="s">
        <v>101</v>
      </c>
      <c r="B16" s="42" t="s">
        <v>203</v>
      </c>
      <c r="C16" s="456">
        <v>5000</v>
      </c>
      <c r="D16" s="28">
        <v>3724.35</v>
      </c>
      <c r="E16" s="28"/>
      <c r="F16" s="456"/>
      <c r="G16" s="11">
        <f>F16-C16</f>
        <v>-5000</v>
      </c>
      <c r="H16" s="69">
        <f>G16/C16</f>
        <v>-1</v>
      </c>
    </row>
    <row r="17" spans="1:8" x14ac:dyDescent="0.25">
      <c r="A17" s="157" t="s">
        <v>124</v>
      </c>
      <c r="B17" s="42" t="s">
        <v>405</v>
      </c>
      <c r="C17" s="456">
        <v>15000</v>
      </c>
      <c r="D17" s="28">
        <v>16250.68</v>
      </c>
      <c r="E17" s="28"/>
      <c r="F17" s="456"/>
      <c r="G17" s="11"/>
      <c r="H17" s="69"/>
    </row>
    <row r="18" spans="1:8" x14ac:dyDescent="0.25">
      <c r="A18" s="157"/>
      <c r="B18" s="42" t="s">
        <v>204</v>
      </c>
      <c r="C18" s="28"/>
      <c r="D18" s="28"/>
      <c r="E18" s="28"/>
      <c r="F18" s="28"/>
      <c r="G18" s="11">
        <f>F18-C18</f>
        <v>0</v>
      </c>
      <c r="H18" s="69" t="e">
        <f>G18/C18</f>
        <v>#DIV/0!</v>
      </c>
    </row>
    <row r="19" spans="1:8" ht="15.6" x14ac:dyDescent="0.3">
      <c r="A19" s="142" t="s">
        <v>84</v>
      </c>
      <c r="B19" s="61" t="s">
        <v>205</v>
      </c>
      <c r="C19" s="13">
        <f>SUM(C14:C18)</f>
        <v>30412</v>
      </c>
      <c r="D19" s="13">
        <f>SUM(D14:D18)</f>
        <v>30854.010000000002</v>
      </c>
      <c r="E19" s="13">
        <f>SUM(E14:E18)</f>
        <v>0</v>
      </c>
      <c r="F19" s="13">
        <f>SUM(F14:F18)</f>
        <v>0</v>
      </c>
      <c r="G19" s="11">
        <f>F19-C19</f>
        <v>-30412</v>
      </c>
      <c r="H19" s="69">
        <f>G19/C19</f>
        <v>-1</v>
      </c>
    </row>
    <row r="20" spans="1:8" ht="46.5" customHeight="1" x14ac:dyDescent="0.25">
      <c r="A20" s="117"/>
      <c r="B20" s="161" t="s">
        <v>206</v>
      </c>
      <c r="C20" s="141" t="str">
        <f>C12</f>
        <v>2023 Budget</v>
      </c>
      <c r="D20" s="141" t="str">
        <f>D12</f>
        <v xml:space="preserve">2023 Unaudited </v>
      </c>
      <c r="E20" s="141" t="str">
        <f t="shared" ref="E20:F20" si="3">E12</f>
        <v>2024 Default</v>
      </c>
      <c r="F20" s="141" t="str">
        <f t="shared" si="3"/>
        <v>2024 Proposed</v>
      </c>
      <c r="G20" s="141" t="s">
        <v>32</v>
      </c>
      <c r="H20" s="162" t="s">
        <v>33</v>
      </c>
    </row>
    <row r="21" spans="1:8" ht="15.6" x14ac:dyDescent="0.25">
      <c r="A21" s="142" t="s">
        <v>207</v>
      </c>
      <c r="B21" s="61" t="s">
        <v>208</v>
      </c>
      <c r="C21" s="37"/>
      <c r="D21" s="37"/>
      <c r="E21" s="166"/>
      <c r="F21" s="40"/>
      <c r="G21" s="163"/>
      <c r="H21" s="164"/>
    </row>
    <row r="22" spans="1:8" x14ac:dyDescent="0.25">
      <c r="A22" s="41" t="s">
        <v>38</v>
      </c>
      <c r="B22" s="167" t="s">
        <v>209</v>
      </c>
      <c r="C22" s="28">
        <v>2000</v>
      </c>
      <c r="D22" s="28">
        <v>262.5</v>
      </c>
      <c r="E22" s="28"/>
      <c r="F22" s="28"/>
      <c r="G22" s="11">
        <f>F22-C22</f>
        <v>-2000</v>
      </c>
      <c r="H22" s="69">
        <f>G22/C22</f>
        <v>-1</v>
      </c>
    </row>
    <row r="23" spans="1:8" x14ac:dyDescent="0.25">
      <c r="A23" s="41" t="s">
        <v>101</v>
      </c>
      <c r="B23" s="73" t="s">
        <v>210</v>
      </c>
      <c r="C23" s="28">
        <v>200</v>
      </c>
      <c r="D23" s="28"/>
      <c r="E23" s="28"/>
      <c r="F23" s="28"/>
      <c r="G23" s="11">
        <f>F23-C23</f>
        <v>-200</v>
      </c>
      <c r="H23" s="69">
        <f>G23/C23</f>
        <v>-1</v>
      </c>
    </row>
    <row r="24" spans="1:8" ht="15.6" x14ac:dyDescent="0.3">
      <c r="A24" s="142" t="s">
        <v>84</v>
      </c>
      <c r="B24" s="61" t="s">
        <v>208</v>
      </c>
      <c r="C24" s="13">
        <f t="shared" ref="C24:F24" si="4">SUM(C22:C23)</f>
        <v>2200</v>
      </c>
      <c r="D24" s="13">
        <f t="shared" si="4"/>
        <v>262.5</v>
      </c>
      <c r="E24" s="13">
        <f t="shared" si="4"/>
        <v>0</v>
      </c>
      <c r="F24" s="13">
        <f t="shared" si="4"/>
        <v>0</v>
      </c>
      <c r="G24" s="11">
        <f>F24-C24</f>
        <v>-2200</v>
      </c>
      <c r="H24" s="69">
        <f>G24/C24</f>
        <v>-1</v>
      </c>
    </row>
    <row r="25" spans="1:8" x14ac:dyDescent="0.25">
      <c r="C25" s="53"/>
      <c r="D25" s="53"/>
    </row>
    <row r="26" spans="1:8" x14ac:dyDescent="0.25">
      <c r="C26" s="53"/>
      <c r="D26" s="53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5"/>
  <sheetViews>
    <sheetView zoomScaleNormal="100" workbookViewId="0">
      <selection activeCell="D30" sqref="D30"/>
    </sheetView>
  </sheetViews>
  <sheetFormatPr defaultRowHeight="13.2" x14ac:dyDescent="0.25"/>
  <cols>
    <col min="1" max="1" width="9.88671875" bestFit="1" customWidth="1"/>
    <col min="2" max="2" width="51.5546875" customWidth="1"/>
    <col min="3" max="3" width="11.44140625" style="5" customWidth="1"/>
    <col min="4" max="4" width="12.44140625" style="5" customWidth="1"/>
    <col min="5" max="5" width="11.44140625" style="5" hidden="1" customWidth="1"/>
    <col min="6" max="6" width="17.109375" hidden="1" customWidth="1"/>
    <col min="7" max="7" width="12.5546875" customWidth="1"/>
    <col min="8" max="8" width="13.33203125" style="5" bestFit="1" customWidth="1"/>
    <col min="9" max="9" width="11.6640625" customWidth="1"/>
    <col min="10" max="10" width="10.5546875" customWidth="1"/>
    <col min="12" max="12" width="11.5546875" bestFit="1" customWidth="1"/>
    <col min="13" max="13" width="9.6640625" bestFit="1" customWidth="1"/>
    <col min="14" max="14" width="11.6640625" bestFit="1" customWidth="1"/>
  </cols>
  <sheetData>
    <row r="1" spans="1:14" ht="78" x14ac:dyDescent="0.25">
      <c r="A1" s="169"/>
      <c r="B1" s="170" t="s">
        <v>211</v>
      </c>
      <c r="C1" s="59" t="s">
        <v>679</v>
      </c>
      <c r="D1" s="59" t="s">
        <v>680</v>
      </c>
      <c r="E1" s="59" t="str">
        <f>'[1]Adv-Reg-Prop.Liab-Oth Gov 2020'!E19</f>
        <v>2019 Unaudited 09/30/2018</v>
      </c>
      <c r="F1" s="171" t="s">
        <v>167</v>
      </c>
      <c r="G1" s="33" t="s">
        <v>681</v>
      </c>
      <c r="H1" s="33" t="s">
        <v>682</v>
      </c>
      <c r="I1" s="33" t="s">
        <v>32</v>
      </c>
      <c r="J1" s="33" t="s">
        <v>33</v>
      </c>
    </row>
    <row r="2" spans="1:14" ht="15.6" x14ac:dyDescent="0.25">
      <c r="A2" s="172" t="s">
        <v>212</v>
      </c>
      <c r="B2" s="36" t="s">
        <v>213</v>
      </c>
      <c r="C2" s="173"/>
      <c r="D2" s="173"/>
      <c r="E2" s="173"/>
      <c r="F2" s="91"/>
      <c r="G2" s="174"/>
      <c r="H2" s="64"/>
      <c r="I2" s="40"/>
      <c r="J2" s="175"/>
    </row>
    <row r="3" spans="1:14" x14ac:dyDescent="0.25">
      <c r="A3" s="157" t="s">
        <v>214</v>
      </c>
      <c r="B3" s="42" t="s">
        <v>215</v>
      </c>
      <c r="C3" s="462">
        <v>83936</v>
      </c>
      <c r="D3" s="89">
        <v>64362.11</v>
      </c>
      <c r="E3" s="89"/>
      <c r="F3" s="91"/>
      <c r="G3" s="176"/>
      <c r="H3" s="462"/>
      <c r="I3" s="177">
        <f t="shared" ref="I3:I30" si="0">H3-C3</f>
        <v>-83936</v>
      </c>
      <c r="J3" s="69">
        <f>I3/C3</f>
        <v>-1</v>
      </c>
      <c r="M3" s="178"/>
    </row>
    <row r="4" spans="1:14" x14ac:dyDescent="0.25">
      <c r="A4" s="157" t="s">
        <v>38</v>
      </c>
      <c r="B4" s="42" t="s">
        <v>217</v>
      </c>
      <c r="C4" s="447">
        <v>290092</v>
      </c>
      <c r="D4" s="65">
        <v>208847.18</v>
      </c>
      <c r="E4" s="70"/>
      <c r="F4" s="66"/>
      <c r="G4" s="65"/>
      <c r="H4" s="447"/>
      <c r="I4" s="177">
        <f t="shared" si="0"/>
        <v>-290092</v>
      </c>
      <c r="J4" s="69">
        <f>I4/C4</f>
        <v>-1</v>
      </c>
      <c r="M4" s="178"/>
    </row>
    <row r="5" spans="1:14" x14ac:dyDescent="0.25">
      <c r="A5" s="157" t="s">
        <v>155</v>
      </c>
      <c r="B5" s="42" t="s">
        <v>218</v>
      </c>
      <c r="C5" s="447">
        <v>1000</v>
      </c>
      <c r="D5" s="65">
        <v>440</v>
      </c>
      <c r="E5" s="65"/>
      <c r="F5" s="179"/>
      <c r="G5" s="65"/>
      <c r="H5" s="447"/>
      <c r="I5" s="177">
        <f t="shared" si="0"/>
        <v>-1000</v>
      </c>
      <c r="J5" s="69">
        <f>I5/C5</f>
        <v>-1</v>
      </c>
      <c r="M5" s="178"/>
      <c r="N5" s="465"/>
    </row>
    <row r="6" spans="1:14" x14ac:dyDescent="0.25">
      <c r="A6" s="157"/>
      <c r="B6" s="42" t="s">
        <v>669</v>
      </c>
      <c r="C6" s="447">
        <v>7000</v>
      </c>
      <c r="D6" s="65">
        <v>4442.46</v>
      </c>
      <c r="E6" s="65"/>
      <c r="F6" s="179"/>
      <c r="G6" s="65"/>
      <c r="H6" s="447"/>
      <c r="I6" s="177">
        <f t="shared" si="0"/>
        <v>-7000</v>
      </c>
      <c r="J6" s="69">
        <f t="shared" ref="J6:J11" si="1">I6/C6</f>
        <v>-1</v>
      </c>
      <c r="M6" s="178"/>
      <c r="N6" s="465"/>
    </row>
    <row r="7" spans="1:14" x14ac:dyDescent="0.25">
      <c r="A7" s="157" t="s">
        <v>117</v>
      </c>
      <c r="B7" s="42" t="s">
        <v>219</v>
      </c>
      <c r="C7" s="447">
        <v>20000</v>
      </c>
      <c r="D7" s="65">
        <v>15230.6</v>
      </c>
      <c r="E7" s="65"/>
      <c r="F7" s="179"/>
      <c r="G7" s="65"/>
      <c r="H7" s="447"/>
      <c r="I7" s="177">
        <f t="shared" si="0"/>
        <v>-20000</v>
      </c>
      <c r="J7" s="69">
        <f t="shared" si="1"/>
        <v>-1</v>
      </c>
      <c r="M7" s="465"/>
    </row>
    <row r="8" spans="1:14" x14ac:dyDescent="0.25">
      <c r="A8" s="157" t="s">
        <v>616</v>
      </c>
      <c r="B8" s="42" t="s">
        <v>617</v>
      </c>
      <c r="C8" s="447"/>
      <c r="D8" s="65"/>
      <c r="E8" s="65"/>
      <c r="F8" s="179"/>
      <c r="G8" s="65"/>
      <c r="H8" s="447"/>
      <c r="I8" s="177">
        <f t="shared" si="0"/>
        <v>0</v>
      </c>
      <c r="J8" s="69" t="e">
        <f t="shared" si="1"/>
        <v>#DIV/0!</v>
      </c>
    </row>
    <row r="9" spans="1:14" x14ac:dyDescent="0.25">
      <c r="A9" s="157" t="s">
        <v>641</v>
      </c>
      <c r="B9" s="42" t="s">
        <v>216</v>
      </c>
      <c r="C9" s="462">
        <v>3881</v>
      </c>
      <c r="D9" s="89"/>
      <c r="E9" s="89"/>
      <c r="F9" s="91"/>
      <c r="G9" s="176"/>
      <c r="H9" s="462"/>
      <c r="I9" s="177">
        <f t="shared" si="0"/>
        <v>-3881</v>
      </c>
      <c r="J9" s="69">
        <f t="shared" si="1"/>
        <v>-1</v>
      </c>
    </row>
    <row r="10" spans="1:14" x14ac:dyDescent="0.25">
      <c r="A10" s="157" t="s">
        <v>44</v>
      </c>
      <c r="B10" s="42" t="s">
        <v>45</v>
      </c>
      <c r="C10" s="447">
        <v>6500</v>
      </c>
      <c r="D10" s="65">
        <v>5217</v>
      </c>
      <c r="E10" s="70"/>
      <c r="F10" s="10"/>
      <c r="G10" s="65"/>
      <c r="H10" s="447"/>
      <c r="I10" s="177">
        <f t="shared" si="0"/>
        <v>-6500</v>
      </c>
      <c r="J10" s="69">
        <f t="shared" si="1"/>
        <v>-1</v>
      </c>
    </row>
    <row r="11" spans="1:14" x14ac:dyDescent="0.25">
      <c r="A11" s="157" t="s">
        <v>46</v>
      </c>
      <c r="B11" s="42" t="s">
        <v>47</v>
      </c>
      <c r="C11" s="447">
        <v>126721</v>
      </c>
      <c r="D11" s="65">
        <v>86508.07</v>
      </c>
      <c r="E11" s="70"/>
      <c r="F11" s="10"/>
      <c r="G11" s="65"/>
      <c r="H11" s="447"/>
      <c r="I11" s="177">
        <f t="shared" si="0"/>
        <v>-126721</v>
      </c>
      <c r="J11" s="69">
        <f t="shared" si="1"/>
        <v>-1</v>
      </c>
      <c r="M11" s="180"/>
    </row>
    <row r="12" spans="1:14" ht="12" customHeight="1" x14ac:dyDescent="0.25">
      <c r="A12" s="157" t="s">
        <v>50</v>
      </c>
      <c r="B12" s="42" t="s">
        <v>220</v>
      </c>
      <c r="C12" s="447">
        <v>7600</v>
      </c>
      <c r="D12" s="65">
        <v>6178.96</v>
      </c>
      <c r="E12" s="65"/>
      <c r="F12" s="179"/>
      <c r="G12" s="65"/>
      <c r="H12" s="447"/>
      <c r="I12" s="177">
        <f t="shared" si="0"/>
        <v>-7600</v>
      </c>
      <c r="J12" s="69">
        <f t="shared" ref="J12:J30" si="2">I12/C12</f>
        <v>-1</v>
      </c>
    </row>
    <row r="13" spans="1:14" x14ac:dyDescent="0.25">
      <c r="A13" s="157" t="s">
        <v>101</v>
      </c>
      <c r="B13" s="42" t="s">
        <v>221</v>
      </c>
      <c r="C13" s="448">
        <v>7000</v>
      </c>
      <c r="D13" s="65">
        <v>2175</v>
      </c>
      <c r="E13" s="65"/>
      <c r="F13" s="179"/>
      <c r="G13" s="144"/>
      <c r="H13" s="448"/>
      <c r="I13" s="177">
        <f t="shared" si="0"/>
        <v>-7000</v>
      </c>
      <c r="J13" s="69">
        <f t="shared" si="2"/>
        <v>-1</v>
      </c>
    </row>
    <row r="14" spans="1:14" x14ac:dyDescent="0.25">
      <c r="A14" s="157" t="s">
        <v>222</v>
      </c>
      <c r="B14" s="42" t="s">
        <v>223</v>
      </c>
      <c r="C14" s="447">
        <v>500</v>
      </c>
      <c r="D14" s="65"/>
      <c r="E14" s="65"/>
      <c r="F14" s="179"/>
      <c r="G14" s="65"/>
      <c r="H14" s="447"/>
      <c r="I14" s="177">
        <f t="shared" si="0"/>
        <v>-500</v>
      </c>
      <c r="J14" s="69">
        <f t="shared" si="2"/>
        <v>-1</v>
      </c>
    </row>
    <row r="15" spans="1:14" x14ac:dyDescent="0.25">
      <c r="A15" s="157" t="s">
        <v>68</v>
      </c>
      <c r="B15" s="42" t="s">
        <v>69</v>
      </c>
      <c r="C15" s="448">
        <v>2500</v>
      </c>
      <c r="D15" s="65">
        <v>2852.45</v>
      </c>
      <c r="E15" s="65"/>
      <c r="F15" s="179"/>
      <c r="G15" s="144"/>
      <c r="H15" s="448"/>
      <c r="I15" s="177">
        <f t="shared" si="0"/>
        <v>-2500</v>
      </c>
      <c r="J15" s="69">
        <f t="shared" si="2"/>
        <v>-1</v>
      </c>
    </row>
    <row r="16" spans="1:14" x14ac:dyDescent="0.25">
      <c r="A16" s="157" t="s">
        <v>224</v>
      </c>
      <c r="B16" s="42" t="s">
        <v>71</v>
      </c>
      <c r="C16" s="448">
        <v>450</v>
      </c>
      <c r="D16" s="65">
        <v>102.02</v>
      </c>
      <c r="E16" s="65"/>
      <c r="F16" s="179"/>
      <c r="G16" s="144"/>
      <c r="H16" s="448"/>
      <c r="I16" s="177">
        <f t="shared" si="0"/>
        <v>-450</v>
      </c>
      <c r="J16" s="69">
        <f t="shared" si="2"/>
        <v>-1</v>
      </c>
    </row>
    <row r="17" spans="1:10" x14ac:dyDescent="0.25">
      <c r="A17" s="157" t="s">
        <v>70</v>
      </c>
      <c r="B17" s="42" t="s">
        <v>225</v>
      </c>
      <c r="C17" s="448">
        <v>3600</v>
      </c>
      <c r="D17" s="65">
        <v>85.98</v>
      </c>
      <c r="E17" s="65"/>
      <c r="F17" s="179"/>
      <c r="G17" s="144"/>
      <c r="H17" s="448"/>
      <c r="I17" s="177">
        <f t="shared" si="0"/>
        <v>-3600</v>
      </c>
      <c r="J17" s="69">
        <f t="shared" si="2"/>
        <v>-1</v>
      </c>
    </row>
    <row r="18" spans="1:10" x14ac:dyDescent="0.25">
      <c r="A18" s="157" t="s">
        <v>106</v>
      </c>
      <c r="B18" s="42" t="s">
        <v>226</v>
      </c>
      <c r="C18" s="448">
        <v>15000</v>
      </c>
      <c r="D18" s="65">
        <v>5838.53</v>
      </c>
      <c r="E18" s="65"/>
      <c r="F18" s="179"/>
      <c r="G18" s="144"/>
      <c r="H18" s="448"/>
      <c r="I18" s="177">
        <f t="shared" si="0"/>
        <v>-15000</v>
      </c>
      <c r="J18" s="69">
        <f t="shared" si="2"/>
        <v>-1</v>
      </c>
    </row>
    <row r="19" spans="1:10" x14ac:dyDescent="0.25">
      <c r="A19" s="157" t="s">
        <v>188</v>
      </c>
      <c r="B19" s="42" t="s">
        <v>227</v>
      </c>
      <c r="C19" s="448"/>
      <c r="D19" s="65"/>
      <c r="E19" s="65"/>
      <c r="F19" s="10"/>
      <c r="G19" s="144"/>
      <c r="H19" s="448"/>
      <c r="I19" s="177">
        <f t="shared" si="0"/>
        <v>0</v>
      </c>
      <c r="J19" s="69" t="e">
        <f t="shared" si="2"/>
        <v>#DIV/0!</v>
      </c>
    </row>
    <row r="20" spans="1:10" x14ac:dyDescent="0.25">
      <c r="A20" s="157" t="s">
        <v>228</v>
      </c>
      <c r="B20" s="42" t="s">
        <v>229</v>
      </c>
      <c r="C20" s="65">
        <v>1250</v>
      </c>
      <c r="D20" s="65">
        <v>920.98</v>
      </c>
      <c r="E20" s="65"/>
      <c r="F20" s="10"/>
      <c r="G20" s="144"/>
      <c r="H20" s="65"/>
      <c r="I20" s="177">
        <f t="shared" si="0"/>
        <v>-1250</v>
      </c>
      <c r="J20" s="69">
        <f t="shared" si="2"/>
        <v>-1</v>
      </c>
    </row>
    <row r="21" spans="1:10" x14ac:dyDescent="0.25">
      <c r="A21" s="157" t="s">
        <v>230</v>
      </c>
      <c r="B21" s="42" t="s">
        <v>231</v>
      </c>
      <c r="C21" s="65">
        <v>2500</v>
      </c>
      <c r="D21" s="65">
        <v>480</v>
      </c>
      <c r="E21" s="65"/>
      <c r="F21" s="10"/>
      <c r="G21" s="144"/>
      <c r="H21" s="65"/>
      <c r="I21" s="177">
        <f t="shared" si="0"/>
        <v>-2500</v>
      </c>
      <c r="J21" s="69">
        <f t="shared" si="2"/>
        <v>-1</v>
      </c>
    </row>
    <row r="22" spans="1:10" x14ac:dyDescent="0.25">
      <c r="A22" s="157" t="s">
        <v>232</v>
      </c>
      <c r="B22" s="42" t="s">
        <v>233</v>
      </c>
      <c r="C22" s="65">
        <v>2500</v>
      </c>
      <c r="D22" s="65">
        <v>879</v>
      </c>
      <c r="E22" s="65"/>
      <c r="F22" s="10"/>
      <c r="G22" s="144"/>
      <c r="H22" s="65"/>
      <c r="I22" s="177">
        <f t="shared" si="0"/>
        <v>-2500</v>
      </c>
      <c r="J22" s="69">
        <f t="shared" si="2"/>
        <v>-1</v>
      </c>
    </row>
    <row r="23" spans="1:10" x14ac:dyDescent="0.25">
      <c r="A23" s="157" t="s">
        <v>234</v>
      </c>
      <c r="B23" s="42" t="s">
        <v>235</v>
      </c>
      <c r="C23" s="65">
        <v>2500</v>
      </c>
      <c r="D23" s="65">
        <v>502.09</v>
      </c>
      <c r="E23" s="65"/>
      <c r="F23" s="10"/>
      <c r="G23" s="144"/>
      <c r="H23" s="65"/>
      <c r="I23" s="177">
        <f t="shared" si="0"/>
        <v>-2500</v>
      </c>
      <c r="J23" s="69">
        <f t="shared" si="2"/>
        <v>-1</v>
      </c>
    </row>
    <row r="24" spans="1:10" x14ac:dyDescent="0.25">
      <c r="A24" s="157"/>
      <c r="B24" s="42" t="s">
        <v>671</v>
      </c>
      <c r="C24" s="65"/>
      <c r="E24" s="65"/>
      <c r="F24" s="10"/>
      <c r="G24" s="144"/>
      <c r="H24" s="65"/>
      <c r="I24" s="177">
        <f t="shared" si="0"/>
        <v>0</v>
      </c>
      <c r="J24" s="69" t="e">
        <f t="shared" si="2"/>
        <v>#DIV/0!</v>
      </c>
    </row>
    <row r="25" spans="1:10" x14ac:dyDescent="0.25">
      <c r="A25" s="157" t="s">
        <v>72</v>
      </c>
      <c r="B25" s="42" t="s">
        <v>236</v>
      </c>
      <c r="C25" s="65">
        <v>1500</v>
      </c>
      <c r="D25" s="65">
        <v>1297.5</v>
      </c>
      <c r="E25" s="65"/>
      <c r="F25" s="10"/>
      <c r="G25" s="65"/>
      <c r="H25" s="65"/>
      <c r="I25" s="177">
        <f t="shared" si="0"/>
        <v>-1500</v>
      </c>
      <c r="J25" s="69">
        <f t="shared" si="2"/>
        <v>-1</v>
      </c>
    </row>
    <row r="26" spans="1:10" x14ac:dyDescent="0.25">
      <c r="A26" s="157" t="s">
        <v>237</v>
      </c>
      <c r="B26" s="42" t="s">
        <v>107</v>
      </c>
      <c r="C26" s="65">
        <v>500</v>
      </c>
      <c r="D26" s="65"/>
      <c r="E26" s="65"/>
      <c r="F26" s="10"/>
      <c r="G26" s="144"/>
      <c r="H26" s="65"/>
      <c r="I26" s="177">
        <f t="shared" si="0"/>
        <v>-500</v>
      </c>
      <c r="J26" s="69">
        <f t="shared" si="2"/>
        <v>-1</v>
      </c>
    </row>
    <row r="27" spans="1:10" x14ac:dyDescent="0.25">
      <c r="A27" s="157" t="s">
        <v>76</v>
      </c>
      <c r="B27" s="42" t="s">
        <v>238</v>
      </c>
      <c r="C27" s="65">
        <v>500</v>
      </c>
      <c r="D27" s="65"/>
      <c r="E27" s="65"/>
      <c r="F27" s="10"/>
      <c r="G27" s="65"/>
      <c r="H27" s="65"/>
      <c r="I27" s="177">
        <f t="shared" si="0"/>
        <v>-500</v>
      </c>
      <c r="J27" s="69">
        <f t="shared" si="2"/>
        <v>-1</v>
      </c>
    </row>
    <row r="28" spans="1:10" x14ac:dyDescent="0.25">
      <c r="A28" s="157" t="s">
        <v>239</v>
      </c>
      <c r="B28" s="42" t="s">
        <v>240</v>
      </c>
      <c r="C28" s="65">
        <v>1500</v>
      </c>
      <c r="D28" s="65">
        <v>1050</v>
      </c>
      <c r="E28" s="65"/>
      <c r="F28" s="10"/>
      <c r="G28" s="65"/>
      <c r="H28" s="65"/>
      <c r="I28" s="177">
        <f t="shared" si="0"/>
        <v>-1500</v>
      </c>
      <c r="J28" s="69">
        <f t="shared" si="2"/>
        <v>-1</v>
      </c>
    </row>
    <row r="29" spans="1:10" x14ac:dyDescent="0.25">
      <c r="A29" s="157" t="s">
        <v>241</v>
      </c>
      <c r="B29" s="42" t="s">
        <v>242</v>
      </c>
      <c r="C29" s="65">
        <v>4000</v>
      </c>
      <c r="D29" s="65">
        <v>2209.8000000000002</v>
      </c>
      <c r="E29" s="65"/>
      <c r="F29" s="10"/>
      <c r="G29" s="144"/>
      <c r="H29" s="65"/>
      <c r="I29" s="177">
        <f t="shared" si="0"/>
        <v>-4000</v>
      </c>
      <c r="J29" s="69">
        <f t="shared" si="2"/>
        <v>-1</v>
      </c>
    </row>
    <row r="30" spans="1:10" ht="15.6" x14ac:dyDescent="0.3">
      <c r="A30" s="181" t="s">
        <v>84</v>
      </c>
      <c r="B30" s="181" t="s">
        <v>213</v>
      </c>
      <c r="C30" s="182">
        <f>SUM(C3:C29)</f>
        <v>592530</v>
      </c>
      <c r="D30" s="182">
        <f>SUM(D3:D29)</f>
        <v>409619.73000000004</v>
      </c>
      <c r="E30" s="182">
        <f>SUM(E3:E29)</f>
        <v>0</v>
      </c>
      <c r="F30" s="182">
        <f>SUM(F3:F28)</f>
        <v>0</v>
      </c>
      <c r="G30" s="137">
        <f>SUM(G3:G29)</f>
        <v>0</v>
      </c>
      <c r="H30" s="449">
        <f>SUM(H3:H29)</f>
        <v>0</v>
      </c>
      <c r="I30" s="177">
        <f t="shared" si="0"/>
        <v>-592530</v>
      </c>
      <c r="J30" s="69">
        <f t="shared" si="2"/>
        <v>-1</v>
      </c>
    </row>
    <row r="32" spans="1:10" x14ac:dyDescent="0.25">
      <c r="D32" s="80"/>
    </row>
    <row r="33" spans="8:8" x14ac:dyDescent="0.25">
      <c r="H33" s="76"/>
    </row>
    <row r="34" spans="8:8" x14ac:dyDescent="0.25">
      <c r="H34" s="183"/>
    </row>
    <row r="43" spans="8:8" hidden="1" x14ac:dyDescent="0.25"/>
    <row r="44" spans="8:8" hidden="1" x14ac:dyDescent="0.25"/>
    <row r="45" spans="8:8" hidden="1" x14ac:dyDescent="0.25"/>
    <row r="46" spans="8:8" hidden="1" x14ac:dyDescent="0.25"/>
    <row r="47" spans="8:8" hidden="1" x14ac:dyDescent="0.25"/>
    <row r="48" spans="8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sortState xmlns:xlrd2="http://schemas.microsoft.com/office/spreadsheetml/2017/richdata2" ref="A2:J30">
    <sortCondition ref="A3:A30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zoomScaleNormal="100" workbookViewId="0">
      <selection activeCell="D28" sqref="D28"/>
    </sheetView>
  </sheetViews>
  <sheetFormatPr defaultRowHeight="13.2" x14ac:dyDescent="0.25"/>
  <cols>
    <col min="1" max="1" width="13.109375" customWidth="1"/>
    <col min="2" max="2" width="58" bestFit="1" customWidth="1"/>
    <col min="3" max="4" width="13.33203125" style="211" customWidth="1"/>
    <col min="5" max="5" width="13.33203125" style="211" hidden="1" customWidth="1"/>
    <col min="6" max="6" width="20.44140625" hidden="1" customWidth="1"/>
    <col min="7" max="7" width="12.109375" customWidth="1"/>
    <col min="8" max="8" width="13.33203125" style="80" bestFit="1" customWidth="1"/>
    <col min="9" max="9" width="11.5546875" customWidth="1"/>
    <col min="10" max="10" width="10.33203125" customWidth="1"/>
  </cols>
  <sheetData>
    <row r="1" spans="1:12" ht="44.25" customHeight="1" x14ac:dyDescent="0.25">
      <c r="A1" s="169"/>
      <c r="B1" s="154" t="s">
        <v>243</v>
      </c>
      <c r="C1" s="59" t="s">
        <v>679</v>
      </c>
      <c r="D1" s="59" t="s">
        <v>680</v>
      </c>
      <c r="E1" s="59" t="str">
        <f>'[1]Police 2020'!E1</f>
        <v>2019 Unaudited 09/30/2018</v>
      </c>
      <c r="F1" s="119" t="s">
        <v>244</v>
      </c>
      <c r="G1" s="184" t="s">
        <v>681</v>
      </c>
      <c r="H1" s="141" t="s">
        <v>682</v>
      </c>
      <c r="I1" s="33" t="s">
        <v>32</v>
      </c>
      <c r="J1" s="33" t="s">
        <v>33</v>
      </c>
    </row>
    <row r="2" spans="1:12" ht="15.6" x14ac:dyDescent="0.25">
      <c r="A2" s="35" t="s">
        <v>245</v>
      </c>
      <c r="B2" s="36" t="s">
        <v>243</v>
      </c>
      <c r="C2" s="185"/>
      <c r="D2" s="185"/>
      <c r="E2" s="186"/>
      <c r="F2" s="7"/>
      <c r="G2" s="40"/>
      <c r="H2" s="187"/>
      <c r="I2" s="40"/>
      <c r="J2" s="40"/>
    </row>
    <row r="3" spans="1:12" ht="15.75" customHeight="1" x14ac:dyDescent="0.25">
      <c r="A3" s="188" t="s">
        <v>214</v>
      </c>
      <c r="B3" s="189" t="s">
        <v>246</v>
      </c>
      <c r="C3" s="451">
        <v>59540</v>
      </c>
      <c r="D3" s="190">
        <v>42030.43</v>
      </c>
      <c r="E3" s="190"/>
      <c r="F3" s="191"/>
      <c r="G3" s="192"/>
      <c r="H3" s="451"/>
      <c r="I3" s="193">
        <f t="shared" ref="I3:I27" si="0">H3-C3</f>
        <v>-59540</v>
      </c>
      <c r="J3" s="194">
        <f>I3/C3</f>
        <v>-1</v>
      </c>
      <c r="L3" s="18"/>
    </row>
    <row r="4" spans="1:12" ht="15.75" customHeight="1" x14ac:dyDescent="0.25">
      <c r="A4" s="188" t="s">
        <v>38</v>
      </c>
      <c r="B4" s="189" t="s">
        <v>248</v>
      </c>
      <c r="C4" s="451">
        <v>60000</v>
      </c>
      <c r="D4" s="190">
        <v>65122.5</v>
      </c>
      <c r="E4" s="190"/>
      <c r="F4" s="195"/>
      <c r="G4" s="190"/>
      <c r="H4" s="451"/>
      <c r="I4" s="193">
        <f t="shared" si="0"/>
        <v>-60000</v>
      </c>
      <c r="J4" s="194">
        <f>I4/C4</f>
        <v>-1</v>
      </c>
    </row>
    <row r="5" spans="1:12" ht="15.75" customHeight="1" x14ac:dyDescent="0.25">
      <c r="A5" s="196" t="s">
        <v>117</v>
      </c>
      <c r="B5" s="197" t="s">
        <v>249</v>
      </c>
      <c r="C5" s="452">
        <v>1500</v>
      </c>
      <c r="D5" s="198">
        <v>4625</v>
      </c>
      <c r="E5" s="198"/>
      <c r="F5" s="191"/>
      <c r="G5" s="198"/>
      <c r="H5" s="452"/>
      <c r="I5" s="193">
        <f t="shared" si="0"/>
        <v>-1500</v>
      </c>
      <c r="J5" s="194">
        <f>I5/C5</f>
        <v>-1</v>
      </c>
    </row>
    <row r="6" spans="1:12" ht="13.8" x14ac:dyDescent="0.25">
      <c r="A6" s="188" t="s">
        <v>618</v>
      </c>
      <c r="B6" s="189" t="s">
        <v>247</v>
      </c>
      <c r="C6" s="450">
        <v>500</v>
      </c>
      <c r="D6" s="190"/>
      <c r="E6" s="190"/>
      <c r="F6" s="191"/>
      <c r="G6" s="192"/>
      <c r="H6" s="450"/>
      <c r="I6" s="193">
        <f t="shared" si="0"/>
        <v>-500</v>
      </c>
      <c r="J6" s="194">
        <v>0</v>
      </c>
    </row>
    <row r="7" spans="1:12" ht="13.8" x14ac:dyDescent="0.25">
      <c r="A7" s="188" t="s">
        <v>641</v>
      </c>
      <c r="B7" s="189" t="s">
        <v>216</v>
      </c>
      <c r="C7" s="451">
        <v>2748</v>
      </c>
      <c r="D7" s="190">
        <v>2748</v>
      </c>
      <c r="E7" s="190"/>
      <c r="F7" s="191"/>
      <c r="G7" s="192"/>
      <c r="H7" s="451"/>
      <c r="I7" s="193">
        <f t="shared" si="0"/>
        <v>-2748</v>
      </c>
      <c r="J7" s="194">
        <v>0</v>
      </c>
    </row>
    <row r="8" spans="1:12" ht="13.8" x14ac:dyDescent="0.25">
      <c r="A8" s="188" t="s">
        <v>44</v>
      </c>
      <c r="B8" s="189" t="s">
        <v>96</v>
      </c>
      <c r="C8" s="452">
        <v>5573</v>
      </c>
      <c r="D8" s="198">
        <v>6447.27</v>
      </c>
      <c r="E8" s="198"/>
      <c r="F8" s="191"/>
      <c r="G8" s="201"/>
      <c r="H8" s="452"/>
      <c r="I8" s="193">
        <f t="shared" si="0"/>
        <v>-5573</v>
      </c>
      <c r="J8" s="194">
        <f t="shared" ref="J8:J18" si="1">I8/C8</f>
        <v>-1</v>
      </c>
    </row>
    <row r="9" spans="1:12" ht="13.8" x14ac:dyDescent="0.25">
      <c r="A9" s="188" t="s">
        <v>46</v>
      </c>
      <c r="B9" s="189" t="s">
        <v>47</v>
      </c>
      <c r="C9" s="452">
        <v>18070</v>
      </c>
      <c r="D9" s="198">
        <v>12844.34</v>
      </c>
      <c r="E9" s="198"/>
      <c r="F9" s="191"/>
      <c r="G9" s="201"/>
      <c r="H9" s="452"/>
      <c r="I9" s="193">
        <f t="shared" si="0"/>
        <v>-18070</v>
      </c>
      <c r="J9" s="194">
        <f t="shared" si="1"/>
        <v>-1</v>
      </c>
    </row>
    <row r="10" spans="1:12" ht="13.8" x14ac:dyDescent="0.25">
      <c r="A10" s="188" t="s">
        <v>172</v>
      </c>
      <c r="B10" s="189" t="s">
        <v>250</v>
      </c>
      <c r="C10" s="452">
        <v>2000</v>
      </c>
      <c r="D10" s="198">
        <v>2088.81</v>
      </c>
      <c r="E10" s="198"/>
      <c r="F10" s="199"/>
      <c r="G10" s="198"/>
      <c r="H10" s="452"/>
      <c r="I10" s="193">
        <f t="shared" si="0"/>
        <v>-2000</v>
      </c>
      <c r="J10" s="194">
        <f t="shared" si="1"/>
        <v>-1</v>
      </c>
    </row>
    <row r="11" spans="1:12" ht="13.8" x14ac:dyDescent="0.25">
      <c r="A11" s="188" t="s">
        <v>50</v>
      </c>
      <c r="B11" s="189" t="s">
        <v>220</v>
      </c>
      <c r="C11" s="452">
        <v>2016</v>
      </c>
      <c r="D11" s="198">
        <v>1725.93</v>
      </c>
      <c r="E11" s="198"/>
      <c r="F11" s="199"/>
      <c r="G11" s="198"/>
      <c r="H11" s="452"/>
      <c r="I11" s="193">
        <f t="shared" si="0"/>
        <v>-2016</v>
      </c>
      <c r="J11" s="194">
        <f t="shared" si="1"/>
        <v>-1</v>
      </c>
    </row>
    <row r="12" spans="1:12" ht="13.8" x14ac:dyDescent="0.25">
      <c r="A12" s="188" t="s">
        <v>251</v>
      </c>
      <c r="B12" s="189" t="s">
        <v>252</v>
      </c>
      <c r="C12" s="452">
        <v>1000</v>
      </c>
      <c r="D12" s="198">
        <v>160</v>
      </c>
      <c r="E12" s="198"/>
      <c r="F12" s="199"/>
      <c r="G12" s="198"/>
      <c r="H12" s="452"/>
      <c r="I12" s="193">
        <f t="shared" si="0"/>
        <v>-1000</v>
      </c>
      <c r="J12" s="194">
        <f t="shared" si="1"/>
        <v>-1</v>
      </c>
    </row>
    <row r="13" spans="1:12" ht="13.8" x14ac:dyDescent="0.25">
      <c r="A13" s="188" t="s">
        <v>101</v>
      </c>
      <c r="B13" s="189" t="s">
        <v>102</v>
      </c>
      <c r="C13" s="453">
        <v>6000</v>
      </c>
      <c r="D13" s="200">
        <v>6237.73</v>
      </c>
      <c r="E13" s="200"/>
      <c r="F13" s="199"/>
      <c r="G13" s="201"/>
      <c r="H13" s="453"/>
      <c r="I13" s="193">
        <f t="shared" si="0"/>
        <v>-6000</v>
      </c>
      <c r="J13" s="194">
        <f t="shared" si="1"/>
        <v>-1</v>
      </c>
    </row>
    <row r="14" spans="1:12" ht="13.8" x14ac:dyDescent="0.25">
      <c r="A14" s="188" t="s">
        <v>185</v>
      </c>
      <c r="B14" s="189" t="s">
        <v>253</v>
      </c>
      <c r="C14" s="452">
        <v>2000</v>
      </c>
      <c r="D14" s="200"/>
      <c r="E14" s="200"/>
      <c r="F14" s="199"/>
      <c r="G14" s="198"/>
      <c r="H14" s="452"/>
      <c r="I14" s="193">
        <f t="shared" si="0"/>
        <v>-2000</v>
      </c>
      <c r="J14" s="194">
        <f t="shared" si="1"/>
        <v>-1</v>
      </c>
    </row>
    <row r="15" spans="1:12" ht="13.8" x14ac:dyDescent="0.25">
      <c r="A15" s="188" t="s">
        <v>62</v>
      </c>
      <c r="B15" s="189" t="s">
        <v>254</v>
      </c>
      <c r="C15" s="452">
        <v>1500</v>
      </c>
      <c r="D15" s="200">
        <v>1760</v>
      </c>
      <c r="E15" s="200"/>
      <c r="F15" s="202"/>
      <c r="G15" s="198"/>
      <c r="H15" s="452"/>
      <c r="I15" s="193">
        <f t="shared" si="0"/>
        <v>-1500</v>
      </c>
      <c r="J15" s="194">
        <f t="shared" si="1"/>
        <v>-1</v>
      </c>
    </row>
    <row r="16" spans="1:12" ht="13.8" x14ac:dyDescent="0.25">
      <c r="A16" s="188" t="s">
        <v>106</v>
      </c>
      <c r="B16" s="189" t="s">
        <v>184</v>
      </c>
      <c r="C16" s="452">
        <v>2000</v>
      </c>
      <c r="D16" s="200">
        <v>1070.57</v>
      </c>
      <c r="E16" s="200"/>
      <c r="F16" s="202"/>
      <c r="G16" s="198"/>
      <c r="H16" s="452"/>
      <c r="I16" s="193">
        <f t="shared" si="0"/>
        <v>-2000</v>
      </c>
      <c r="J16" s="194">
        <f t="shared" si="1"/>
        <v>-1</v>
      </c>
    </row>
    <row r="17" spans="1:13" ht="13.8" x14ac:dyDescent="0.25">
      <c r="A17" s="188" t="s">
        <v>188</v>
      </c>
      <c r="B17" s="189" t="s">
        <v>255</v>
      </c>
      <c r="C17" s="453">
        <v>2000</v>
      </c>
      <c r="D17" s="200">
        <v>1299.77</v>
      </c>
      <c r="E17" s="200"/>
      <c r="F17" s="202"/>
      <c r="G17" s="201"/>
      <c r="H17" s="453"/>
      <c r="I17" s="193">
        <f t="shared" si="0"/>
        <v>-2000</v>
      </c>
      <c r="J17" s="194">
        <f t="shared" si="1"/>
        <v>-1</v>
      </c>
    </row>
    <row r="18" spans="1:13" ht="13.8" x14ac:dyDescent="0.25">
      <c r="A18" s="188" t="s">
        <v>228</v>
      </c>
      <c r="B18" s="189" t="s">
        <v>256</v>
      </c>
      <c r="C18" s="452">
        <v>4000</v>
      </c>
      <c r="D18" s="200">
        <v>2666.63</v>
      </c>
      <c r="E18" s="200"/>
      <c r="F18" s="202"/>
      <c r="G18" s="198"/>
      <c r="H18" s="452"/>
      <c r="I18" s="193">
        <f t="shared" si="0"/>
        <v>-4000</v>
      </c>
      <c r="J18" s="194">
        <f t="shared" si="1"/>
        <v>-1</v>
      </c>
      <c r="K18" s="543"/>
      <c r="L18" s="544"/>
      <c r="M18" s="544"/>
    </row>
    <row r="19" spans="1:13" ht="13.8" x14ac:dyDescent="0.25">
      <c r="A19" s="188" t="s">
        <v>230</v>
      </c>
      <c r="B19" s="189" t="s">
        <v>257</v>
      </c>
      <c r="C19" s="453"/>
      <c r="D19" s="200"/>
      <c r="E19" s="200"/>
      <c r="F19" s="202"/>
      <c r="G19" s="201"/>
      <c r="H19" s="453"/>
      <c r="I19" s="193">
        <f t="shared" si="0"/>
        <v>0</v>
      </c>
      <c r="J19" s="194"/>
    </row>
    <row r="20" spans="1:13" ht="13.8" x14ac:dyDescent="0.25">
      <c r="A20" s="188" t="s">
        <v>232</v>
      </c>
      <c r="B20" s="189" t="s">
        <v>258</v>
      </c>
      <c r="C20" s="453">
        <v>2000</v>
      </c>
      <c r="D20" s="200"/>
      <c r="E20" s="200"/>
      <c r="F20" s="202"/>
      <c r="G20" s="201"/>
      <c r="H20" s="453"/>
      <c r="I20" s="193">
        <f t="shared" si="0"/>
        <v>-2000</v>
      </c>
      <c r="J20" s="194">
        <f>I20/C20</f>
        <v>-1</v>
      </c>
    </row>
    <row r="21" spans="1:13" ht="13.8" x14ac:dyDescent="0.25">
      <c r="A21" s="188" t="s">
        <v>234</v>
      </c>
      <c r="B21" s="189" t="s">
        <v>259</v>
      </c>
      <c r="C21" s="453">
        <v>2000</v>
      </c>
      <c r="D21" s="200">
        <v>589.03</v>
      </c>
      <c r="E21" s="200"/>
      <c r="F21" s="202"/>
      <c r="G21" s="201"/>
      <c r="H21" s="453"/>
      <c r="I21" s="193">
        <f t="shared" si="0"/>
        <v>-2000</v>
      </c>
      <c r="J21" s="194">
        <f>I21/C21</f>
        <v>-1</v>
      </c>
    </row>
    <row r="22" spans="1:13" ht="13.8" x14ac:dyDescent="0.25">
      <c r="A22" s="188" t="s">
        <v>260</v>
      </c>
      <c r="B22" s="189" t="s">
        <v>261</v>
      </c>
      <c r="C22" s="453"/>
      <c r="D22" s="200"/>
      <c r="E22" s="200"/>
      <c r="F22" s="202"/>
      <c r="G22" s="201"/>
      <c r="H22" s="453"/>
      <c r="I22" s="193">
        <f t="shared" si="0"/>
        <v>0</v>
      </c>
      <c r="J22" s="194"/>
    </row>
    <row r="23" spans="1:13" ht="13.8" x14ac:dyDescent="0.25">
      <c r="A23" s="188" t="s">
        <v>262</v>
      </c>
      <c r="B23" s="189" t="s">
        <v>263</v>
      </c>
      <c r="C23" s="453">
        <v>3000</v>
      </c>
      <c r="D23" s="200">
        <v>929.18</v>
      </c>
      <c r="E23" s="200"/>
      <c r="F23" s="202"/>
      <c r="G23" s="201"/>
      <c r="H23" s="453"/>
      <c r="I23" s="193">
        <f t="shared" si="0"/>
        <v>-3000</v>
      </c>
      <c r="J23" s="194">
        <f t="shared" ref="J23:J28" si="2">I23/C23</f>
        <v>-1</v>
      </c>
    </row>
    <row r="24" spans="1:13" ht="13.8" x14ac:dyDescent="0.25">
      <c r="A24" s="188" t="s">
        <v>264</v>
      </c>
      <c r="B24" s="189" t="s">
        <v>265</v>
      </c>
      <c r="C24" s="453">
        <v>2000</v>
      </c>
      <c r="D24" s="200">
        <v>402.6</v>
      </c>
      <c r="E24" s="200"/>
      <c r="F24" s="202"/>
      <c r="G24" s="201"/>
      <c r="H24" s="453"/>
      <c r="I24" s="193">
        <f t="shared" si="0"/>
        <v>-2000</v>
      </c>
      <c r="J24" s="194">
        <f t="shared" si="2"/>
        <v>-1</v>
      </c>
    </row>
    <row r="25" spans="1:13" ht="13.8" x14ac:dyDescent="0.25">
      <c r="A25" s="188" t="s">
        <v>72</v>
      </c>
      <c r="B25" s="189" t="s">
        <v>266</v>
      </c>
      <c r="C25" s="452">
        <v>3000</v>
      </c>
      <c r="D25" s="200">
        <v>1633</v>
      </c>
      <c r="E25" s="200"/>
      <c r="F25" s="202"/>
      <c r="G25" s="198"/>
      <c r="H25" s="452"/>
      <c r="I25" s="193">
        <f t="shared" si="0"/>
        <v>-3000</v>
      </c>
      <c r="J25" s="194">
        <f t="shared" si="2"/>
        <v>-1</v>
      </c>
    </row>
    <row r="26" spans="1:13" ht="13.8" x14ac:dyDescent="0.25">
      <c r="A26" s="188" t="s">
        <v>267</v>
      </c>
      <c r="B26" s="189" t="s">
        <v>268</v>
      </c>
      <c r="C26" s="452">
        <v>14000</v>
      </c>
      <c r="D26" s="200">
        <v>9600.2099999999991</v>
      </c>
      <c r="E26" s="200"/>
      <c r="F26" s="202"/>
      <c r="G26" s="198"/>
      <c r="H26" s="452"/>
      <c r="I26" s="193">
        <f t="shared" si="0"/>
        <v>-14000</v>
      </c>
      <c r="J26" s="194">
        <f t="shared" si="2"/>
        <v>-1</v>
      </c>
    </row>
    <row r="27" spans="1:13" ht="13.8" x14ac:dyDescent="0.25">
      <c r="A27" s="188" t="s">
        <v>164</v>
      </c>
      <c r="B27" s="189" t="s">
        <v>269</v>
      </c>
      <c r="C27" s="452">
        <v>3500</v>
      </c>
      <c r="D27" s="200">
        <v>3282</v>
      </c>
      <c r="E27" s="200"/>
      <c r="F27" s="202"/>
      <c r="G27" s="198"/>
      <c r="H27" s="452"/>
      <c r="I27" s="193">
        <f t="shared" si="0"/>
        <v>-3500</v>
      </c>
      <c r="J27" s="194">
        <f t="shared" si="2"/>
        <v>-1</v>
      </c>
    </row>
    <row r="28" spans="1:13" ht="15.6" x14ac:dyDescent="0.3">
      <c r="A28" s="35" t="s">
        <v>84</v>
      </c>
      <c r="B28" s="35" t="s">
        <v>243</v>
      </c>
      <c r="C28" s="203">
        <f>SUM(C3:C27)</f>
        <v>199947</v>
      </c>
      <c r="D28" s="203">
        <f>SUM(D3:D27)</f>
        <v>167263</v>
      </c>
      <c r="E28" s="203">
        <f>SUM(E3:E27)</f>
        <v>0</v>
      </c>
      <c r="F28" s="7"/>
      <c r="G28" s="149">
        <f>SUM(G3:G27)</f>
        <v>0</v>
      </c>
      <c r="H28" s="454">
        <f>SUM(H3:H27)</f>
        <v>0</v>
      </c>
      <c r="I28" s="193">
        <f>SUM(I3:I27)</f>
        <v>-199947</v>
      </c>
      <c r="J28" s="194">
        <f t="shared" si="2"/>
        <v>-1</v>
      </c>
    </row>
    <row r="29" spans="1:13" ht="15" x14ac:dyDescent="0.25">
      <c r="B29" s="204"/>
      <c r="C29" s="5"/>
      <c r="D29" s="5"/>
      <c r="E29" s="205"/>
      <c r="I29" s="27"/>
    </row>
    <row r="30" spans="1:13" ht="13.8" x14ac:dyDescent="0.25">
      <c r="B30" s="204"/>
      <c r="C30" s="5"/>
      <c r="D30" s="80"/>
      <c r="E30" s="5"/>
      <c r="H30" s="53"/>
      <c r="I30" s="206"/>
      <c r="J30" s="207"/>
    </row>
    <row r="31" spans="1:13" x14ac:dyDescent="0.25">
      <c r="C31" s="5"/>
      <c r="D31" s="5"/>
      <c r="E31" s="5"/>
      <c r="F31" s="208"/>
      <c r="G31" s="208"/>
      <c r="H31" s="53"/>
      <c r="J31" s="27"/>
    </row>
    <row r="32" spans="1:13" x14ac:dyDescent="0.25">
      <c r="C32" s="5"/>
      <c r="D32" s="5"/>
      <c r="E32" s="5"/>
      <c r="H32" s="209"/>
      <c r="J32" s="30"/>
    </row>
    <row r="33" spans="3:8" x14ac:dyDescent="0.25">
      <c r="C33" s="80"/>
      <c r="D33" s="80"/>
      <c r="E33" s="80"/>
      <c r="H33" s="53"/>
    </row>
    <row r="34" spans="3:8" x14ac:dyDescent="0.25">
      <c r="C34" s="210"/>
      <c r="D34" s="210"/>
      <c r="E34" s="210"/>
    </row>
    <row r="35" spans="3:8" x14ac:dyDescent="0.25">
      <c r="C35" s="210"/>
      <c r="D35" s="210"/>
      <c r="E35" s="210"/>
    </row>
    <row r="36" spans="3:8" x14ac:dyDescent="0.25">
      <c r="C36" s="210"/>
      <c r="D36" s="210"/>
      <c r="E36" s="210"/>
    </row>
    <row r="37" spans="3:8" x14ac:dyDescent="0.25">
      <c r="C37" s="210"/>
      <c r="D37" s="210"/>
      <c r="E37" s="210"/>
    </row>
    <row r="38" spans="3:8" x14ac:dyDescent="0.25">
      <c r="C38" s="210"/>
      <c r="D38" s="210"/>
      <c r="E38" s="210"/>
    </row>
    <row r="39" spans="3:8" x14ac:dyDescent="0.25">
      <c r="C39" s="210"/>
      <c r="D39" s="210"/>
      <c r="E39" s="210"/>
    </row>
    <row r="40" spans="3:8" x14ac:dyDescent="0.25">
      <c r="C40" s="210"/>
      <c r="D40" s="210"/>
      <c r="E40" s="210"/>
    </row>
    <row r="41" spans="3:8" x14ac:dyDescent="0.25">
      <c r="C41" s="210"/>
      <c r="D41" s="210"/>
      <c r="E41" s="210"/>
    </row>
    <row r="42" spans="3:8" x14ac:dyDescent="0.25">
      <c r="C42" s="210"/>
      <c r="D42" s="210"/>
      <c r="E42" s="210"/>
    </row>
    <row r="43" spans="3:8" x14ac:dyDescent="0.25">
      <c r="C43" s="210"/>
      <c r="D43" s="210"/>
      <c r="E43" s="210"/>
    </row>
    <row r="44" spans="3:8" x14ac:dyDescent="0.25">
      <c r="C44" s="210"/>
      <c r="D44" s="210"/>
      <c r="E44" s="210"/>
    </row>
    <row r="45" spans="3:8" x14ac:dyDescent="0.25">
      <c r="C45" s="210"/>
      <c r="D45" s="210"/>
      <c r="E45" s="210"/>
    </row>
    <row r="46" spans="3:8" x14ac:dyDescent="0.25">
      <c r="C46" s="210"/>
      <c r="D46" s="210"/>
      <c r="E46" s="210"/>
    </row>
    <row r="47" spans="3:8" x14ac:dyDescent="0.25">
      <c r="C47" s="210"/>
      <c r="D47" s="210"/>
      <c r="E47" s="210"/>
    </row>
    <row r="48" spans="3:8" x14ac:dyDescent="0.25">
      <c r="C48" s="210"/>
      <c r="D48" s="210"/>
      <c r="E48" s="210"/>
    </row>
    <row r="49" spans="3:5" x14ac:dyDescent="0.25">
      <c r="C49" s="210"/>
      <c r="D49" s="210"/>
      <c r="E49" s="210"/>
    </row>
    <row r="50" spans="3:5" x14ac:dyDescent="0.25">
      <c r="C50" s="210"/>
      <c r="D50" s="210"/>
      <c r="E50" s="210"/>
    </row>
    <row r="51" spans="3:5" x14ac:dyDescent="0.25">
      <c r="C51" s="210"/>
      <c r="D51" s="210"/>
      <c r="E51" s="210"/>
    </row>
    <row r="52" spans="3:5" x14ac:dyDescent="0.25">
      <c r="C52" s="210"/>
      <c r="D52" s="210"/>
      <c r="E52" s="210"/>
    </row>
    <row r="53" spans="3:5" x14ac:dyDescent="0.25">
      <c r="C53" s="210"/>
      <c r="D53" s="210"/>
      <c r="E53" s="210"/>
    </row>
    <row r="54" spans="3:5" x14ac:dyDescent="0.25">
      <c r="C54" s="210"/>
      <c r="D54" s="210"/>
      <c r="E54" s="210"/>
    </row>
    <row r="55" spans="3:5" x14ac:dyDescent="0.25">
      <c r="C55" s="210"/>
      <c r="D55" s="210"/>
      <c r="E55" s="210"/>
    </row>
    <row r="56" spans="3:5" x14ac:dyDescent="0.25">
      <c r="C56" s="210"/>
      <c r="D56" s="210"/>
      <c r="E56" s="210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L19"/>
  <sheetViews>
    <sheetView zoomScaleNormal="100" workbookViewId="0">
      <selection activeCell="D16" sqref="D16"/>
    </sheetView>
  </sheetViews>
  <sheetFormatPr defaultRowHeight="13.2" x14ac:dyDescent="0.25"/>
  <cols>
    <col min="1" max="1" width="10.5546875" bestFit="1" customWidth="1"/>
    <col min="2" max="2" width="43.6640625" bestFit="1" customWidth="1"/>
    <col min="3" max="4" width="10.88671875" customWidth="1"/>
    <col min="5" max="5" width="10.88671875" hidden="1" customWidth="1"/>
    <col min="6" max="6" width="12" hidden="1" customWidth="1"/>
    <col min="7" max="7" width="12" bestFit="1" customWidth="1"/>
    <col min="8" max="8" width="15.5546875" bestFit="1" customWidth="1"/>
  </cols>
  <sheetData>
    <row r="1" spans="1:12" ht="39.6" x14ac:dyDescent="0.25">
      <c r="A1" s="212"/>
      <c r="B1" s="213" t="s">
        <v>270</v>
      </c>
      <c r="C1" s="214" t="s">
        <v>679</v>
      </c>
      <c r="D1" s="214" t="s">
        <v>680</v>
      </c>
      <c r="E1" s="214" t="str">
        <f>'[1]Police 2020'!E1</f>
        <v>2019 Unaudited 09/30/2018</v>
      </c>
      <c r="F1" s="119" t="s">
        <v>271</v>
      </c>
      <c r="G1" s="215" t="s">
        <v>681</v>
      </c>
      <c r="H1" s="215" t="s">
        <v>682</v>
      </c>
      <c r="I1" s="215" t="s">
        <v>32</v>
      </c>
      <c r="J1" s="215" t="s">
        <v>33</v>
      </c>
    </row>
    <row r="2" spans="1:12" ht="15.6" x14ac:dyDescent="0.25">
      <c r="A2" s="216" t="s">
        <v>272</v>
      </c>
      <c r="B2" s="36" t="s">
        <v>270</v>
      </c>
      <c r="C2" s="217"/>
      <c r="D2" s="217"/>
      <c r="E2" s="217"/>
      <c r="F2" s="7"/>
      <c r="G2" s="40"/>
      <c r="H2" s="40"/>
      <c r="I2" s="40"/>
      <c r="J2" s="40"/>
    </row>
    <row r="3" spans="1:12" x14ac:dyDescent="0.25">
      <c r="A3" s="41" t="s">
        <v>241</v>
      </c>
      <c r="B3" s="156" t="s">
        <v>273</v>
      </c>
      <c r="C3" s="218">
        <v>60000</v>
      </c>
      <c r="D3" s="218">
        <v>62406.5</v>
      </c>
      <c r="E3" s="218"/>
      <c r="F3" s="136"/>
      <c r="G3" s="218"/>
      <c r="H3" s="434"/>
      <c r="I3" s="47">
        <f>H3-C3</f>
        <v>-60000</v>
      </c>
      <c r="J3" s="219">
        <f>I3/C3</f>
        <v>-1</v>
      </c>
    </row>
    <row r="4" spans="1:12" ht="15.6" x14ac:dyDescent="0.3">
      <c r="A4" s="35" t="s">
        <v>84</v>
      </c>
      <c r="B4" s="36" t="s">
        <v>270</v>
      </c>
      <c r="C4" s="220">
        <f>SUM(C3)</f>
        <v>60000</v>
      </c>
      <c r="D4" s="220">
        <f>SUM(D3)</f>
        <v>62406.5</v>
      </c>
      <c r="E4" s="220"/>
      <c r="F4" s="136"/>
      <c r="G4" s="150"/>
      <c r="H4" s="221"/>
      <c r="I4" s="47">
        <f t="shared" ref="I4" si="0">H4-C4</f>
        <v>-60000</v>
      </c>
      <c r="J4" s="219">
        <f t="shared" ref="J4" si="1">I4/C4</f>
        <v>-1</v>
      </c>
      <c r="K4" s="27"/>
    </row>
    <row r="5" spans="1:12" x14ac:dyDescent="0.25">
      <c r="A5" s="7"/>
      <c r="B5" s="7"/>
      <c r="C5" s="7"/>
      <c r="D5" s="7"/>
      <c r="E5" s="7"/>
      <c r="F5" s="7"/>
      <c r="G5" s="7"/>
      <c r="H5" s="7"/>
      <c r="I5" s="11"/>
      <c r="J5" s="69"/>
    </row>
    <row r="6" spans="1:12" ht="45.75" customHeight="1" x14ac:dyDescent="0.25">
      <c r="A6" s="212"/>
      <c r="B6" s="213" t="s">
        <v>274</v>
      </c>
      <c r="C6" s="214" t="str">
        <f>C1</f>
        <v>2023 Budget</v>
      </c>
      <c r="D6" s="214" t="str">
        <f>D1</f>
        <v xml:space="preserve">2023 Unaudited </v>
      </c>
      <c r="E6" s="214" t="str">
        <f>E1</f>
        <v>2019 Unaudited 09/30/2018</v>
      </c>
      <c r="F6" s="119" t="s">
        <v>271</v>
      </c>
      <c r="G6" s="214" t="str">
        <f t="shared" ref="G6:H6" si="2">G1</f>
        <v>2024 Default</v>
      </c>
      <c r="H6" s="214" t="str">
        <f t="shared" si="2"/>
        <v>2024 Proposed</v>
      </c>
      <c r="I6" s="214" t="s">
        <v>32</v>
      </c>
      <c r="J6" s="223" t="s">
        <v>33</v>
      </c>
    </row>
    <row r="7" spans="1:12" ht="15.6" x14ac:dyDescent="0.25">
      <c r="A7" s="224" t="s">
        <v>275</v>
      </c>
      <c r="B7" s="36" t="s">
        <v>276</v>
      </c>
      <c r="C7" s="217"/>
      <c r="D7" s="217"/>
      <c r="E7" s="217"/>
      <c r="F7" s="7"/>
      <c r="G7" s="40"/>
      <c r="H7" s="40"/>
      <c r="I7" s="163"/>
      <c r="J7" s="164"/>
    </row>
    <row r="8" spans="1:12" x14ac:dyDescent="0.25">
      <c r="A8" s="10" t="s">
        <v>38</v>
      </c>
      <c r="B8" s="10" t="s">
        <v>277</v>
      </c>
      <c r="C8" s="225">
        <v>23566</v>
      </c>
      <c r="D8" s="225">
        <v>16537.07</v>
      </c>
      <c r="E8" s="225"/>
      <c r="F8" s="9"/>
      <c r="G8" s="225"/>
      <c r="H8" s="225"/>
      <c r="I8" s="11">
        <f t="shared" ref="I8:I16" si="3">H8-C8</f>
        <v>-23566</v>
      </c>
      <c r="J8" s="226">
        <f t="shared" ref="J8:J16" si="4">I8/C8</f>
        <v>-1</v>
      </c>
    </row>
    <row r="9" spans="1:12" x14ac:dyDescent="0.25">
      <c r="A9" s="227" t="s">
        <v>44</v>
      </c>
      <c r="B9" s="42" t="s">
        <v>278</v>
      </c>
      <c r="C9" s="455">
        <v>1803</v>
      </c>
      <c r="D9" s="228">
        <v>1322.4</v>
      </c>
      <c r="E9" s="228"/>
      <c r="F9" s="9"/>
      <c r="G9" s="228"/>
      <c r="H9" s="455"/>
      <c r="I9" s="11">
        <f t="shared" si="3"/>
        <v>-1803</v>
      </c>
      <c r="J9" s="226">
        <f t="shared" si="4"/>
        <v>-1</v>
      </c>
    </row>
    <row r="10" spans="1:12" x14ac:dyDescent="0.25">
      <c r="A10" s="227" t="s">
        <v>172</v>
      </c>
      <c r="B10" s="42" t="s">
        <v>283</v>
      </c>
      <c r="C10" s="455">
        <v>200</v>
      </c>
      <c r="D10" s="228"/>
      <c r="E10" s="228"/>
      <c r="F10" s="9"/>
      <c r="G10" s="228"/>
      <c r="H10" s="455"/>
      <c r="I10" s="11">
        <f t="shared" si="3"/>
        <v>-200</v>
      </c>
      <c r="J10" s="226">
        <f t="shared" si="4"/>
        <v>-1</v>
      </c>
    </row>
    <row r="11" spans="1:12" x14ac:dyDescent="0.25">
      <c r="A11" s="227" t="s">
        <v>50</v>
      </c>
      <c r="B11" s="42" t="s">
        <v>279</v>
      </c>
      <c r="C11" s="455">
        <v>600</v>
      </c>
      <c r="D11" s="228">
        <v>200</v>
      </c>
      <c r="E11" s="228"/>
      <c r="F11" s="9"/>
      <c r="G11" s="228"/>
      <c r="H11" s="455"/>
      <c r="I11" s="11">
        <f t="shared" si="3"/>
        <v>-600</v>
      </c>
      <c r="J11" s="226">
        <f t="shared" si="4"/>
        <v>-1</v>
      </c>
      <c r="L11" s="466"/>
    </row>
    <row r="12" spans="1:12" x14ac:dyDescent="0.25">
      <c r="A12" s="227" t="s">
        <v>62</v>
      </c>
      <c r="B12" s="42" t="s">
        <v>280</v>
      </c>
      <c r="C12" s="455">
        <v>120</v>
      </c>
      <c r="D12" s="228">
        <v>371.29</v>
      </c>
      <c r="E12" s="228"/>
      <c r="F12" s="9"/>
      <c r="G12" s="228"/>
      <c r="H12" s="455"/>
      <c r="I12" s="11">
        <f t="shared" si="3"/>
        <v>-120</v>
      </c>
      <c r="J12" s="226">
        <f t="shared" si="4"/>
        <v>-1</v>
      </c>
    </row>
    <row r="13" spans="1:12" x14ac:dyDescent="0.25">
      <c r="A13" s="227" t="s">
        <v>126</v>
      </c>
      <c r="B13" s="42" t="s">
        <v>127</v>
      </c>
      <c r="C13" s="455">
        <v>1075</v>
      </c>
      <c r="D13" s="228"/>
      <c r="E13" s="228"/>
      <c r="F13" s="9"/>
      <c r="G13" s="228"/>
      <c r="H13" s="455"/>
      <c r="I13" s="11">
        <f t="shared" si="3"/>
        <v>-1075</v>
      </c>
      <c r="J13" s="226">
        <f t="shared" si="4"/>
        <v>-1</v>
      </c>
    </row>
    <row r="14" spans="1:12" x14ac:dyDescent="0.25">
      <c r="A14" s="227" t="s">
        <v>70</v>
      </c>
      <c r="B14" s="42" t="s">
        <v>281</v>
      </c>
      <c r="C14" s="455">
        <v>100</v>
      </c>
      <c r="D14" s="228">
        <v>61.8</v>
      </c>
      <c r="E14" s="228"/>
      <c r="F14" s="9"/>
      <c r="G14" s="228"/>
      <c r="H14" s="455"/>
      <c r="I14" s="11">
        <f t="shared" si="3"/>
        <v>-100</v>
      </c>
      <c r="J14" s="226">
        <f t="shared" si="4"/>
        <v>-1</v>
      </c>
    </row>
    <row r="15" spans="1:12" x14ac:dyDescent="0.25">
      <c r="A15" s="227" t="s">
        <v>106</v>
      </c>
      <c r="B15" s="42" t="s">
        <v>282</v>
      </c>
      <c r="C15" s="455">
        <v>900</v>
      </c>
      <c r="D15" s="228">
        <v>856.25</v>
      </c>
      <c r="E15" s="228"/>
      <c r="F15" s="9"/>
      <c r="G15" s="228"/>
      <c r="H15" s="455"/>
      <c r="I15" s="11">
        <f t="shared" si="3"/>
        <v>-900</v>
      </c>
      <c r="J15" s="226">
        <f t="shared" si="4"/>
        <v>-1</v>
      </c>
    </row>
    <row r="16" spans="1:12" ht="15.6" x14ac:dyDescent="0.3">
      <c r="A16" s="35" t="s">
        <v>84</v>
      </c>
      <c r="B16" s="36" t="s">
        <v>276</v>
      </c>
      <c r="C16" s="229">
        <f>SUM(C8:C15)</f>
        <v>28364</v>
      </c>
      <c r="D16" s="229">
        <f>SUM(D8:D15)</f>
        <v>19348.810000000001</v>
      </c>
      <c r="E16" s="229">
        <f>SUM(E8:E11)</f>
        <v>0</v>
      </c>
      <c r="F16" s="9"/>
      <c r="G16" s="230">
        <f>SUM(G8:G15)</f>
        <v>0</v>
      </c>
      <c r="H16" s="230">
        <f>SUM(H8:H15)</f>
        <v>0</v>
      </c>
      <c r="I16" s="11">
        <f t="shared" si="3"/>
        <v>-28364</v>
      </c>
      <c r="J16" s="226">
        <f t="shared" si="4"/>
        <v>-1</v>
      </c>
      <c r="K16" s="27"/>
    </row>
    <row r="18" spans="3:8" x14ac:dyDescent="0.25">
      <c r="H18" s="81"/>
    </row>
    <row r="19" spans="3:8" ht="45" customHeight="1" x14ac:dyDescent="0.25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4"/>
  <sheetViews>
    <sheetView topLeftCell="A12" zoomScaleNormal="100" workbookViewId="0">
      <selection activeCell="D58" sqref="D58"/>
    </sheetView>
  </sheetViews>
  <sheetFormatPr defaultRowHeight="13.2" x14ac:dyDescent="0.25"/>
  <cols>
    <col min="1" max="1" width="12.109375" bestFit="1" customWidth="1"/>
    <col min="2" max="2" width="49.44140625" bestFit="1" customWidth="1"/>
    <col min="3" max="3" width="9.33203125" style="96" customWidth="1"/>
    <col min="4" max="4" width="13.5546875" style="96" customWidth="1"/>
    <col min="5" max="5" width="0.109375" style="5" customWidth="1"/>
    <col min="6" max="6" width="13.33203125" hidden="1" customWidth="1"/>
    <col min="7" max="7" width="10.33203125" customWidth="1"/>
    <col min="8" max="8" width="13.33203125" style="55" bestFit="1" customWidth="1"/>
    <col min="9" max="9" width="12.6640625" bestFit="1" customWidth="1"/>
    <col min="10" max="10" width="9.44140625" bestFit="1" customWidth="1"/>
    <col min="11" max="11" width="8.33203125" customWidth="1"/>
  </cols>
  <sheetData>
    <row r="1" spans="1:15" ht="56.25" customHeight="1" x14ac:dyDescent="0.25">
      <c r="A1" s="231"/>
      <c r="B1" s="232" t="s">
        <v>284</v>
      </c>
      <c r="C1" s="214" t="s">
        <v>679</v>
      </c>
      <c r="D1" s="214" t="s">
        <v>680</v>
      </c>
      <c r="E1" s="214" t="str">
        <f>'[1]Fire 2020'!E1</f>
        <v>2019 Unaudited 09/30/2018</v>
      </c>
      <c r="F1" s="119" t="s">
        <v>285</v>
      </c>
      <c r="G1" s="215" t="s">
        <v>681</v>
      </c>
      <c r="H1" s="222" t="s">
        <v>682</v>
      </c>
      <c r="I1" s="215" t="s">
        <v>286</v>
      </c>
      <c r="J1" s="215" t="s">
        <v>32</v>
      </c>
      <c r="K1" s="215" t="s">
        <v>33</v>
      </c>
    </row>
    <row r="2" spans="1:15" ht="15.6" x14ac:dyDescent="0.25">
      <c r="A2" s="224" t="s">
        <v>287</v>
      </c>
      <c r="B2" s="36" t="s">
        <v>288</v>
      </c>
      <c r="C2" s="233"/>
      <c r="D2" s="233"/>
      <c r="E2" s="62"/>
      <c r="F2" s="7"/>
      <c r="G2" s="40"/>
      <c r="H2" s="38"/>
      <c r="I2" s="40"/>
      <c r="J2" s="40"/>
      <c r="K2" s="40"/>
    </row>
    <row r="3" spans="1:15" x14ac:dyDescent="0.25">
      <c r="A3" s="157" t="s">
        <v>214</v>
      </c>
      <c r="B3" s="42" t="s">
        <v>289</v>
      </c>
      <c r="C3" s="440">
        <v>70223.34</v>
      </c>
      <c r="D3" s="43">
        <v>59458.76</v>
      </c>
      <c r="E3" s="65"/>
      <c r="F3" s="9"/>
      <c r="G3" s="46"/>
      <c r="H3" s="440"/>
      <c r="I3" s="234"/>
      <c r="J3" s="235">
        <f t="shared" ref="J3:J34" si="0">H3-C3</f>
        <v>-70223.34</v>
      </c>
      <c r="K3" s="69">
        <f>J3/C3</f>
        <v>-1</v>
      </c>
      <c r="M3" s="18"/>
    </row>
    <row r="4" spans="1:15" x14ac:dyDescent="0.25">
      <c r="A4" s="157" t="s">
        <v>38</v>
      </c>
      <c r="B4" s="42" t="s">
        <v>290</v>
      </c>
      <c r="C4" s="441">
        <v>258637</v>
      </c>
      <c r="D4" s="43">
        <v>202094.07</v>
      </c>
      <c r="E4" s="65"/>
      <c r="F4" s="9"/>
      <c r="G4" s="43"/>
      <c r="H4" s="441"/>
      <c r="I4" s="234"/>
      <c r="J4" s="235">
        <f t="shared" si="0"/>
        <v>-258637</v>
      </c>
      <c r="K4" s="69">
        <f>J4/C4</f>
        <v>-1</v>
      </c>
    </row>
    <row r="5" spans="1:15" x14ac:dyDescent="0.25">
      <c r="A5" s="157" t="s">
        <v>618</v>
      </c>
      <c r="B5" s="42" t="s">
        <v>247</v>
      </c>
      <c r="C5" s="440">
        <v>1500</v>
      </c>
      <c r="D5" s="43"/>
      <c r="E5" s="65"/>
      <c r="F5" s="9"/>
      <c r="G5" s="46"/>
      <c r="H5" s="440"/>
      <c r="I5" s="234"/>
      <c r="J5" s="235">
        <f t="shared" si="0"/>
        <v>-1500</v>
      </c>
      <c r="K5" s="69"/>
    </row>
    <row r="6" spans="1:15" x14ac:dyDescent="0.25">
      <c r="A6" s="157" t="s">
        <v>641</v>
      </c>
      <c r="B6" s="42" t="s">
        <v>216</v>
      </c>
      <c r="C6" s="440">
        <v>2748</v>
      </c>
      <c r="D6" s="43"/>
      <c r="E6" s="65"/>
      <c r="F6" s="9"/>
      <c r="G6" s="46"/>
      <c r="H6" s="440"/>
      <c r="I6" s="467"/>
      <c r="J6" s="235">
        <f t="shared" si="0"/>
        <v>-2748</v>
      </c>
      <c r="K6" s="69"/>
    </row>
    <row r="7" spans="1:15" x14ac:dyDescent="0.25">
      <c r="A7" s="157" t="s">
        <v>44</v>
      </c>
      <c r="B7" s="42" t="s">
        <v>45</v>
      </c>
      <c r="C7" s="441">
        <v>25130</v>
      </c>
      <c r="D7" s="43">
        <v>18377.48</v>
      </c>
      <c r="E7" s="65"/>
      <c r="F7" s="9"/>
      <c r="G7" s="43"/>
      <c r="H7" s="441"/>
      <c r="I7" s="67"/>
      <c r="J7" s="235">
        <f t="shared" si="0"/>
        <v>-25130</v>
      </c>
      <c r="K7" s="69">
        <f t="shared" ref="K7:K38" si="1">J7/C7</f>
        <v>-1</v>
      </c>
      <c r="L7" s="53"/>
    </row>
    <row r="8" spans="1:15" x14ac:dyDescent="0.25">
      <c r="A8" s="157" t="s">
        <v>46</v>
      </c>
      <c r="B8" s="42" t="s">
        <v>47</v>
      </c>
      <c r="C8" s="441">
        <v>45988</v>
      </c>
      <c r="D8" s="43">
        <v>35726.9</v>
      </c>
      <c r="E8" s="144"/>
      <c r="F8" s="9"/>
      <c r="G8" s="43"/>
      <c r="H8" s="441"/>
      <c r="I8" s="67"/>
      <c r="J8" s="235">
        <f t="shared" si="0"/>
        <v>-45988</v>
      </c>
      <c r="K8" s="69">
        <f t="shared" si="1"/>
        <v>-1</v>
      </c>
    </row>
    <row r="9" spans="1:15" x14ac:dyDescent="0.25">
      <c r="A9" s="157" t="s">
        <v>291</v>
      </c>
      <c r="B9" s="42" t="s">
        <v>292</v>
      </c>
      <c r="C9" s="441">
        <v>5000</v>
      </c>
      <c r="D9" s="43">
        <v>2616</v>
      </c>
      <c r="E9" s="144"/>
      <c r="F9" s="9"/>
      <c r="G9" s="43"/>
      <c r="H9" s="441"/>
      <c r="I9" s="467"/>
      <c r="J9" s="235">
        <f t="shared" si="0"/>
        <v>-5000</v>
      </c>
      <c r="K9" s="69">
        <f t="shared" si="1"/>
        <v>-1</v>
      </c>
    </row>
    <row r="10" spans="1:15" x14ac:dyDescent="0.25">
      <c r="A10" s="157" t="s">
        <v>97</v>
      </c>
      <c r="B10" s="42" t="s">
        <v>293</v>
      </c>
      <c r="C10" s="441">
        <v>18000</v>
      </c>
      <c r="D10" s="43">
        <v>12702.23</v>
      </c>
      <c r="E10" s="65"/>
      <c r="F10" s="9"/>
      <c r="G10" s="43"/>
      <c r="H10" s="441"/>
      <c r="I10" s="467"/>
      <c r="J10" s="235">
        <f t="shared" si="0"/>
        <v>-18000</v>
      </c>
      <c r="K10" s="69">
        <f t="shared" si="1"/>
        <v>-1</v>
      </c>
    </row>
    <row r="11" spans="1:15" x14ac:dyDescent="0.25">
      <c r="A11" s="157" t="s">
        <v>294</v>
      </c>
      <c r="B11" s="42" t="s">
        <v>295</v>
      </c>
      <c r="C11" s="441">
        <v>30000</v>
      </c>
      <c r="D11" s="43">
        <v>23260</v>
      </c>
      <c r="E11" s="65"/>
      <c r="F11" s="9"/>
      <c r="G11" s="43"/>
      <c r="H11" s="441"/>
      <c r="I11" s="467"/>
      <c r="J11" s="235">
        <f t="shared" si="0"/>
        <v>-30000</v>
      </c>
      <c r="K11" s="69">
        <f t="shared" si="1"/>
        <v>-1</v>
      </c>
      <c r="N11" s="27"/>
    </row>
    <row r="12" spans="1:15" x14ac:dyDescent="0.25">
      <c r="A12" s="157" t="s">
        <v>296</v>
      </c>
      <c r="B12" s="42" t="s">
        <v>297</v>
      </c>
      <c r="C12" s="441">
        <v>750</v>
      </c>
      <c r="D12" s="43">
        <v>336</v>
      </c>
      <c r="E12" s="65"/>
      <c r="F12" s="9"/>
      <c r="G12" s="43"/>
      <c r="H12" s="441"/>
      <c r="I12" s="467"/>
      <c r="J12" s="235">
        <f t="shared" si="0"/>
        <v>-750</v>
      </c>
      <c r="K12" s="69">
        <f t="shared" si="1"/>
        <v>-1</v>
      </c>
      <c r="N12" s="27"/>
    </row>
    <row r="13" spans="1:15" x14ac:dyDescent="0.25">
      <c r="A13" s="157" t="s">
        <v>50</v>
      </c>
      <c r="B13" s="42" t="s">
        <v>51</v>
      </c>
      <c r="C13" s="441">
        <v>1300</v>
      </c>
      <c r="D13" s="43">
        <v>863.02</v>
      </c>
      <c r="E13" s="65"/>
      <c r="F13" s="236"/>
      <c r="G13" s="43"/>
      <c r="H13" s="441"/>
      <c r="I13" s="467"/>
      <c r="J13" s="235">
        <f t="shared" si="0"/>
        <v>-1300</v>
      </c>
      <c r="K13" s="69">
        <f t="shared" si="1"/>
        <v>-1</v>
      </c>
    </row>
    <row r="14" spans="1:15" x14ac:dyDescent="0.25">
      <c r="A14" s="157" t="s">
        <v>101</v>
      </c>
      <c r="B14" s="42" t="s">
        <v>123</v>
      </c>
      <c r="C14" s="441">
        <v>14000</v>
      </c>
      <c r="D14" s="43">
        <v>12892.4</v>
      </c>
      <c r="E14" s="65"/>
      <c r="F14" s="9"/>
      <c r="G14" s="43"/>
      <c r="H14" s="441"/>
      <c r="I14" s="467"/>
      <c r="J14" s="235">
        <f t="shared" si="0"/>
        <v>-14000</v>
      </c>
      <c r="K14" s="69">
        <f t="shared" si="1"/>
        <v>-1</v>
      </c>
    </row>
    <row r="15" spans="1:15" x14ac:dyDescent="0.25">
      <c r="A15" s="157" t="s">
        <v>124</v>
      </c>
      <c r="B15" s="42" t="s">
        <v>298</v>
      </c>
      <c r="C15" s="441"/>
      <c r="D15" s="43"/>
      <c r="E15" s="65"/>
      <c r="F15" s="237"/>
      <c r="G15" s="43"/>
      <c r="H15" s="441"/>
      <c r="I15" s="67"/>
      <c r="J15" s="235">
        <f t="shared" si="0"/>
        <v>0</v>
      </c>
      <c r="K15" s="69" t="e">
        <f t="shared" si="1"/>
        <v>#DIV/0!</v>
      </c>
    </row>
    <row r="16" spans="1:15" x14ac:dyDescent="0.25">
      <c r="A16" s="157" t="s">
        <v>181</v>
      </c>
      <c r="B16" s="42" t="s">
        <v>299</v>
      </c>
      <c r="C16" s="440">
        <v>2200</v>
      </c>
      <c r="D16" s="43">
        <v>665.7</v>
      </c>
      <c r="E16" s="65"/>
      <c r="F16" s="9"/>
      <c r="G16" s="46"/>
      <c r="H16" s="440"/>
      <c r="I16" s="467"/>
      <c r="J16" s="235">
        <f t="shared" si="0"/>
        <v>-2200</v>
      </c>
      <c r="K16" s="69">
        <f t="shared" si="1"/>
        <v>-1</v>
      </c>
      <c r="O16" s="27"/>
    </row>
    <row r="17" spans="1:11" x14ac:dyDescent="0.25">
      <c r="A17" s="157" t="s">
        <v>183</v>
      </c>
      <c r="B17" s="42" t="s">
        <v>300</v>
      </c>
      <c r="C17" s="441">
        <v>4000</v>
      </c>
      <c r="D17" s="43">
        <v>1873.51</v>
      </c>
      <c r="E17" s="65"/>
      <c r="F17" s="9"/>
      <c r="G17" s="43"/>
      <c r="H17" s="441"/>
      <c r="I17" s="467"/>
      <c r="J17" s="235">
        <f t="shared" si="0"/>
        <v>-4000</v>
      </c>
      <c r="K17" s="69">
        <f t="shared" si="1"/>
        <v>-1</v>
      </c>
    </row>
    <row r="18" spans="1:11" x14ac:dyDescent="0.25">
      <c r="A18" s="157" t="s">
        <v>301</v>
      </c>
      <c r="B18" s="73" t="s">
        <v>302</v>
      </c>
      <c r="C18" s="441">
        <v>750</v>
      </c>
      <c r="D18" s="43">
        <v>248</v>
      </c>
      <c r="E18" s="65"/>
      <c r="F18" s="238"/>
      <c r="G18" s="43"/>
      <c r="H18" s="441"/>
      <c r="I18" s="234"/>
      <c r="J18" s="235">
        <f t="shared" si="0"/>
        <v>-750</v>
      </c>
      <c r="K18" s="69">
        <f t="shared" si="1"/>
        <v>-1</v>
      </c>
    </row>
    <row r="19" spans="1:11" x14ac:dyDescent="0.25">
      <c r="A19" s="157" t="s">
        <v>303</v>
      </c>
      <c r="B19" s="42" t="s">
        <v>304</v>
      </c>
      <c r="C19" s="441">
        <v>0</v>
      </c>
      <c r="D19" s="43"/>
      <c r="E19" s="65"/>
      <c r="F19" s="9"/>
      <c r="G19" s="43"/>
      <c r="H19" s="441"/>
      <c r="I19" s="234"/>
      <c r="J19" s="235">
        <f t="shared" si="0"/>
        <v>0</v>
      </c>
      <c r="K19" s="69" t="e">
        <f t="shared" si="1"/>
        <v>#DIV/0!</v>
      </c>
    </row>
    <row r="20" spans="1:11" x14ac:dyDescent="0.25">
      <c r="A20" s="157" t="s">
        <v>305</v>
      </c>
      <c r="B20" s="42" t="s">
        <v>306</v>
      </c>
      <c r="C20" s="441">
        <v>150</v>
      </c>
      <c r="D20" s="43"/>
      <c r="E20" s="65"/>
      <c r="F20" s="238"/>
      <c r="G20" s="43"/>
      <c r="H20" s="441"/>
      <c r="I20" s="234"/>
      <c r="J20" s="235">
        <f t="shared" si="0"/>
        <v>-150</v>
      </c>
      <c r="K20" s="69">
        <f t="shared" si="1"/>
        <v>-1</v>
      </c>
    </row>
    <row r="21" spans="1:11" x14ac:dyDescent="0.25">
      <c r="A21" s="157" t="s">
        <v>185</v>
      </c>
      <c r="B21" s="42" t="s">
        <v>307</v>
      </c>
      <c r="C21" s="441"/>
      <c r="D21" s="43"/>
      <c r="E21" s="65"/>
      <c r="F21" s="238"/>
      <c r="G21" s="43"/>
      <c r="H21" s="441"/>
      <c r="I21" s="234"/>
      <c r="J21" s="235">
        <f t="shared" si="0"/>
        <v>0</v>
      </c>
      <c r="K21" s="69" t="e">
        <f t="shared" si="1"/>
        <v>#DIV/0!</v>
      </c>
    </row>
    <row r="22" spans="1:11" x14ac:dyDescent="0.25">
      <c r="A22" s="157" t="s">
        <v>308</v>
      </c>
      <c r="B22" s="42" t="s">
        <v>309</v>
      </c>
      <c r="C22" s="441"/>
      <c r="D22" s="43"/>
      <c r="E22" s="65"/>
      <c r="F22" s="9"/>
      <c r="G22" s="43"/>
      <c r="H22" s="441"/>
      <c r="I22" s="234"/>
      <c r="J22" s="235">
        <f t="shared" si="0"/>
        <v>0</v>
      </c>
      <c r="K22" s="69" t="e">
        <f t="shared" si="1"/>
        <v>#DIV/0!</v>
      </c>
    </row>
    <row r="23" spans="1:11" x14ac:dyDescent="0.25">
      <c r="A23" s="157" t="s">
        <v>310</v>
      </c>
      <c r="B23" s="42" t="s">
        <v>311</v>
      </c>
      <c r="C23" s="441"/>
      <c r="D23" s="43"/>
      <c r="E23" s="65"/>
      <c r="F23" s="9"/>
      <c r="G23" s="43"/>
      <c r="H23" s="441"/>
      <c r="I23" s="234"/>
      <c r="J23" s="235">
        <f t="shared" si="0"/>
        <v>0</v>
      </c>
      <c r="K23" s="69" t="e">
        <f t="shared" si="1"/>
        <v>#DIV/0!</v>
      </c>
    </row>
    <row r="24" spans="1:11" x14ac:dyDescent="0.25">
      <c r="A24" s="157" t="s">
        <v>52</v>
      </c>
      <c r="B24" s="42" t="s">
        <v>312</v>
      </c>
      <c r="C24" s="441"/>
      <c r="D24" s="43"/>
      <c r="E24" s="65"/>
      <c r="F24" s="9"/>
      <c r="G24" s="43"/>
      <c r="H24" s="441"/>
      <c r="I24" s="234"/>
      <c r="J24" s="235">
        <f t="shared" si="0"/>
        <v>0</v>
      </c>
      <c r="K24" s="69" t="e">
        <f t="shared" si="1"/>
        <v>#DIV/0!</v>
      </c>
    </row>
    <row r="25" spans="1:11" x14ac:dyDescent="0.25">
      <c r="A25" s="157" t="s">
        <v>313</v>
      </c>
      <c r="B25" s="42" t="s">
        <v>314</v>
      </c>
      <c r="C25" s="441">
        <v>500</v>
      </c>
      <c r="D25" s="43">
        <v>1065.42</v>
      </c>
      <c r="E25" s="65"/>
      <c r="F25" s="9"/>
      <c r="G25" s="43"/>
      <c r="H25" s="441"/>
      <c r="I25" s="234"/>
      <c r="J25" s="235">
        <f t="shared" si="0"/>
        <v>-500</v>
      </c>
      <c r="K25" s="69">
        <f t="shared" si="1"/>
        <v>-1</v>
      </c>
    </row>
    <row r="26" spans="1:11" x14ac:dyDescent="0.25">
      <c r="A26" s="157" t="s">
        <v>315</v>
      </c>
      <c r="B26" s="73" t="s">
        <v>316</v>
      </c>
      <c r="C26" s="441">
        <v>1500</v>
      </c>
      <c r="D26" s="43">
        <v>1132.3599999999999</v>
      </c>
      <c r="E26" s="65"/>
      <c r="F26" s="9"/>
      <c r="G26" s="43"/>
      <c r="H26" s="441"/>
      <c r="I26" s="234"/>
      <c r="J26" s="235">
        <f t="shared" si="0"/>
        <v>-1500</v>
      </c>
      <c r="K26" s="69">
        <f t="shared" si="1"/>
        <v>-1</v>
      </c>
    </row>
    <row r="27" spans="1:11" x14ac:dyDescent="0.25">
      <c r="A27" s="157" t="s">
        <v>317</v>
      </c>
      <c r="B27" s="42" t="s">
        <v>318</v>
      </c>
      <c r="C27" s="441">
        <v>100</v>
      </c>
      <c r="D27" s="43">
        <v>407.65</v>
      </c>
      <c r="E27" s="65"/>
      <c r="F27" s="238"/>
      <c r="G27" s="43"/>
      <c r="H27" s="441"/>
      <c r="I27" s="234"/>
      <c r="J27" s="235">
        <f t="shared" si="0"/>
        <v>-100</v>
      </c>
      <c r="K27" s="69">
        <f t="shared" si="1"/>
        <v>-1</v>
      </c>
    </row>
    <row r="28" spans="1:11" x14ac:dyDescent="0.25">
      <c r="A28" s="157" t="s">
        <v>319</v>
      </c>
      <c r="B28" s="42" t="s">
        <v>320</v>
      </c>
      <c r="C28" s="441"/>
      <c r="D28" s="43"/>
      <c r="E28" s="65"/>
      <c r="F28" s="9"/>
      <c r="G28" s="43"/>
      <c r="H28" s="441"/>
      <c r="I28" s="234"/>
      <c r="J28" s="235">
        <f t="shared" si="0"/>
        <v>0</v>
      </c>
      <c r="K28" s="69" t="e">
        <f t="shared" si="1"/>
        <v>#DIV/0!</v>
      </c>
    </row>
    <row r="29" spans="1:11" x14ac:dyDescent="0.25">
      <c r="A29" s="157" t="s">
        <v>321</v>
      </c>
      <c r="B29" s="42" t="s">
        <v>322</v>
      </c>
      <c r="C29" s="441">
        <v>4500</v>
      </c>
      <c r="D29" s="43">
        <v>7551.42</v>
      </c>
      <c r="E29" s="65"/>
      <c r="F29" s="236"/>
      <c r="G29" s="43"/>
      <c r="H29" s="441"/>
      <c r="I29" s="234"/>
      <c r="J29" s="235">
        <f t="shared" si="0"/>
        <v>-4500</v>
      </c>
      <c r="K29" s="69">
        <f t="shared" si="1"/>
        <v>-1</v>
      </c>
    </row>
    <row r="30" spans="1:11" x14ac:dyDescent="0.25">
      <c r="A30" s="157" t="s">
        <v>323</v>
      </c>
      <c r="B30" s="42" t="s">
        <v>67</v>
      </c>
      <c r="C30" s="441">
        <v>200</v>
      </c>
      <c r="D30" s="43">
        <v>90</v>
      </c>
      <c r="E30" s="65"/>
      <c r="F30" s="239"/>
      <c r="G30" s="43"/>
      <c r="H30" s="441"/>
      <c r="I30" s="234"/>
      <c r="J30" s="235">
        <f t="shared" si="0"/>
        <v>-200</v>
      </c>
      <c r="K30" s="69">
        <f t="shared" si="1"/>
        <v>-1</v>
      </c>
    </row>
    <row r="31" spans="1:11" hidden="1" x14ac:dyDescent="0.25">
      <c r="A31" s="157" t="s">
        <v>324</v>
      </c>
      <c r="B31" s="42" t="s">
        <v>325</v>
      </c>
      <c r="C31" s="441"/>
      <c r="D31" s="43"/>
      <c r="E31" s="65"/>
      <c r="F31" s="9"/>
      <c r="G31" s="43"/>
      <c r="H31" s="441"/>
      <c r="I31" s="71"/>
      <c r="J31" s="235">
        <f t="shared" si="0"/>
        <v>0</v>
      </c>
      <c r="K31" s="69" t="e">
        <f t="shared" si="1"/>
        <v>#DIV/0!</v>
      </c>
    </row>
    <row r="32" spans="1:11" x14ac:dyDescent="0.25">
      <c r="A32" s="157" t="s">
        <v>326</v>
      </c>
      <c r="B32" s="42" t="s">
        <v>327</v>
      </c>
      <c r="C32" s="441">
        <v>9000</v>
      </c>
      <c r="D32" s="43">
        <v>10675.37</v>
      </c>
      <c r="E32" s="65"/>
      <c r="F32" s="9"/>
      <c r="G32" s="43"/>
      <c r="H32" s="441"/>
      <c r="I32" s="234"/>
      <c r="J32" s="235">
        <f t="shared" si="0"/>
        <v>-9000</v>
      </c>
      <c r="K32" s="69">
        <f t="shared" si="1"/>
        <v>-1</v>
      </c>
    </row>
    <row r="33" spans="1:11" hidden="1" x14ac:dyDescent="0.25">
      <c r="A33" s="240" t="s">
        <v>135</v>
      </c>
      <c r="B33" s="241" t="s">
        <v>328</v>
      </c>
      <c r="C33" s="442"/>
      <c r="D33" s="43"/>
      <c r="E33" s="65"/>
      <c r="F33" s="9"/>
      <c r="G33" s="136"/>
      <c r="H33" s="442"/>
      <c r="I33" s="71"/>
      <c r="J33" s="235">
        <f t="shared" si="0"/>
        <v>0</v>
      </c>
      <c r="K33" s="69" t="e">
        <f t="shared" si="1"/>
        <v>#DIV/0!</v>
      </c>
    </row>
    <row r="34" spans="1:11" x14ac:dyDescent="0.25">
      <c r="A34" s="157" t="s">
        <v>329</v>
      </c>
      <c r="B34" s="42" t="s">
        <v>330</v>
      </c>
      <c r="C34" s="443">
        <v>8000</v>
      </c>
      <c r="D34" s="43">
        <v>3496.3</v>
      </c>
      <c r="E34" s="65"/>
      <c r="F34" s="9"/>
      <c r="G34" s="145"/>
      <c r="H34" s="443"/>
      <c r="I34" s="234"/>
      <c r="J34" s="235">
        <f t="shared" si="0"/>
        <v>-8000</v>
      </c>
      <c r="K34" s="69">
        <f t="shared" si="1"/>
        <v>-1</v>
      </c>
    </row>
    <row r="35" spans="1:11" x14ac:dyDescent="0.25">
      <c r="A35" s="157" t="s">
        <v>331</v>
      </c>
      <c r="B35" s="42" t="s">
        <v>332</v>
      </c>
      <c r="C35" s="443"/>
      <c r="D35" s="43"/>
      <c r="E35" s="65"/>
      <c r="F35" s="9"/>
      <c r="G35" s="145"/>
      <c r="H35" s="443"/>
      <c r="I35" s="71"/>
      <c r="J35" s="235">
        <f t="shared" ref="J35:J58" si="2">H35-C35</f>
        <v>0</v>
      </c>
      <c r="K35" s="69" t="e">
        <f t="shared" si="1"/>
        <v>#DIV/0!</v>
      </c>
    </row>
    <row r="36" spans="1:11" hidden="1" x14ac:dyDescent="0.25">
      <c r="A36" s="157" t="s">
        <v>333</v>
      </c>
      <c r="B36" s="42" t="s">
        <v>268</v>
      </c>
      <c r="C36" s="442"/>
      <c r="D36" s="43"/>
      <c r="E36" s="65"/>
      <c r="F36" s="9"/>
      <c r="G36" s="136"/>
      <c r="H36" s="442"/>
      <c r="I36" s="71"/>
      <c r="J36" s="235">
        <f t="shared" si="2"/>
        <v>0</v>
      </c>
      <c r="K36" s="69" t="e">
        <f t="shared" si="1"/>
        <v>#DIV/0!</v>
      </c>
    </row>
    <row r="37" spans="1:11" hidden="1" x14ac:dyDescent="0.25">
      <c r="A37" s="240" t="s">
        <v>334</v>
      </c>
      <c r="B37" s="241" t="s">
        <v>335</v>
      </c>
      <c r="C37" s="442"/>
      <c r="D37" s="43"/>
      <c r="E37" s="65"/>
      <c r="F37" s="9"/>
      <c r="G37" s="136"/>
      <c r="H37" s="442"/>
      <c r="I37" s="71"/>
      <c r="J37" s="235">
        <f t="shared" si="2"/>
        <v>0</v>
      </c>
      <c r="K37" s="69" t="e">
        <f t="shared" si="1"/>
        <v>#DIV/0!</v>
      </c>
    </row>
    <row r="38" spans="1:11" hidden="1" x14ac:dyDescent="0.25">
      <c r="A38" s="157" t="s">
        <v>336</v>
      </c>
      <c r="B38" s="42" t="s">
        <v>337</v>
      </c>
      <c r="C38" s="442"/>
      <c r="D38" s="43"/>
      <c r="E38" s="65"/>
      <c r="F38" s="238"/>
      <c r="G38" s="136"/>
      <c r="H38" s="442"/>
      <c r="I38" s="71"/>
      <c r="J38" s="235">
        <f t="shared" si="2"/>
        <v>0</v>
      </c>
      <c r="K38" s="69" t="e">
        <f t="shared" si="1"/>
        <v>#DIV/0!</v>
      </c>
    </row>
    <row r="39" spans="1:11" hidden="1" x14ac:dyDescent="0.25">
      <c r="A39" s="157" t="s">
        <v>62</v>
      </c>
      <c r="B39" s="241" t="s">
        <v>338</v>
      </c>
      <c r="C39" s="442"/>
      <c r="D39" s="43"/>
      <c r="E39" s="65"/>
      <c r="F39" s="239"/>
      <c r="G39" s="136"/>
      <c r="H39" s="442"/>
      <c r="I39" s="71"/>
      <c r="J39" s="235">
        <f t="shared" si="2"/>
        <v>0</v>
      </c>
      <c r="K39" s="69" t="e">
        <f t="shared" ref="K39:K58" si="3">J39/C39</f>
        <v>#DIV/0!</v>
      </c>
    </row>
    <row r="40" spans="1:11" x14ac:dyDescent="0.25">
      <c r="A40" s="157" t="s">
        <v>126</v>
      </c>
      <c r="B40" s="42" t="s">
        <v>127</v>
      </c>
      <c r="C40" s="440">
        <v>10500</v>
      </c>
      <c r="D40" s="43">
        <v>9154.57</v>
      </c>
      <c r="E40" s="65"/>
      <c r="F40" s="9"/>
      <c r="G40" s="43"/>
      <c r="H40" s="440"/>
      <c r="I40" s="234"/>
      <c r="J40" s="235">
        <f t="shared" si="2"/>
        <v>-10500</v>
      </c>
      <c r="K40" s="69">
        <f t="shared" si="3"/>
        <v>-1</v>
      </c>
    </row>
    <row r="41" spans="1:11" x14ac:dyDescent="0.25">
      <c r="A41" s="157" t="s">
        <v>339</v>
      </c>
      <c r="B41" s="42" t="s">
        <v>340</v>
      </c>
      <c r="C41" s="441">
        <v>1600</v>
      </c>
      <c r="D41" s="43">
        <v>2212.31</v>
      </c>
      <c r="E41" s="65"/>
      <c r="F41" s="238"/>
      <c r="G41" s="43"/>
      <c r="H41" s="441"/>
      <c r="I41" s="234"/>
      <c r="J41" s="235">
        <f t="shared" si="2"/>
        <v>-1600</v>
      </c>
      <c r="K41" s="69">
        <f t="shared" si="3"/>
        <v>-1</v>
      </c>
    </row>
    <row r="42" spans="1:11" hidden="1" x14ac:dyDescent="0.25">
      <c r="A42" s="157" t="s">
        <v>341</v>
      </c>
      <c r="B42" s="42" t="s">
        <v>342</v>
      </c>
      <c r="C42" s="441"/>
      <c r="D42" s="43"/>
      <c r="E42" s="65"/>
      <c r="F42" s="9"/>
      <c r="G42" s="43"/>
      <c r="H42" s="441"/>
      <c r="I42" s="71"/>
      <c r="J42" s="235">
        <f t="shared" si="2"/>
        <v>0</v>
      </c>
      <c r="K42" s="69" t="e">
        <f t="shared" si="3"/>
        <v>#DIV/0!</v>
      </c>
    </row>
    <row r="43" spans="1:11" x14ac:dyDescent="0.25">
      <c r="A43" s="157" t="s">
        <v>68</v>
      </c>
      <c r="B43" s="42" t="s">
        <v>69</v>
      </c>
      <c r="C43" s="441">
        <v>400</v>
      </c>
      <c r="D43" s="43">
        <v>232.92</v>
      </c>
      <c r="E43" s="65"/>
      <c r="F43" s="9"/>
      <c r="G43" s="43"/>
      <c r="H43" s="441"/>
      <c r="I43" s="234"/>
      <c r="J43" s="235">
        <f t="shared" si="2"/>
        <v>-400</v>
      </c>
      <c r="K43" s="69">
        <f t="shared" si="3"/>
        <v>-1</v>
      </c>
    </row>
    <row r="44" spans="1:11" x14ac:dyDescent="0.25">
      <c r="A44" s="157" t="s">
        <v>106</v>
      </c>
      <c r="B44" s="42" t="s">
        <v>343</v>
      </c>
      <c r="C44" s="441">
        <v>28000</v>
      </c>
      <c r="D44" s="43">
        <v>28296.02</v>
      </c>
      <c r="E44" s="65"/>
      <c r="F44" s="9"/>
      <c r="G44" s="43"/>
      <c r="H44" s="441"/>
      <c r="I44" s="234"/>
      <c r="J44" s="235">
        <f t="shared" si="2"/>
        <v>-28000</v>
      </c>
      <c r="K44" s="69">
        <f t="shared" si="3"/>
        <v>-1</v>
      </c>
    </row>
    <row r="45" spans="1:11" x14ac:dyDescent="0.25">
      <c r="A45" s="157" t="s">
        <v>344</v>
      </c>
      <c r="B45" s="42" t="s">
        <v>345</v>
      </c>
      <c r="C45" s="441">
        <v>1300</v>
      </c>
      <c r="D45" s="43">
        <v>2567.08</v>
      </c>
      <c r="E45" s="65"/>
      <c r="F45" s="9"/>
      <c r="G45" s="43"/>
      <c r="H45" s="441"/>
      <c r="I45" s="234"/>
      <c r="J45" s="235">
        <f t="shared" si="2"/>
        <v>-1300</v>
      </c>
      <c r="K45" s="69">
        <f t="shared" si="3"/>
        <v>-1</v>
      </c>
    </row>
    <row r="46" spans="1:11" x14ac:dyDescent="0.25">
      <c r="A46" s="157" t="s">
        <v>241</v>
      </c>
      <c r="B46" s="42" t="s">
        <v>346</v>
      </c>
      <c r="C46" s="441">
        <v>6500</v>
      </c>
      <c r="D46" s="43">
        <v>7105.28</v>
      </c>
      <c r="E46" s="65"/>
      <c r="F46" s="9"/>
      <c r="G46" s="43"/>
      <c r="H46" s="441"/>
      <c r="I46" s="234"/>
      <c r="J46" s="235">
        <f t="shared" si="2"/>
        <v>-6500</v>
      </c>
      <c r="K46" s="69">
        <f t="shared" si="3"/>
        <v>-1</v>
      </c>
    </row>
    <row r="47" spans="1:11" x14ac:dyDescent="0.25">
      <c r="A47" s="157" t="s">
        <v>347</v>
      </c>
      <c r="B47" s="42" t="s">
        <v>348</v>
      </c>
      <c r="C47" s="441">
        <v>270000</v>
      </c>
      <c r="D47" s="43">
        <v>249040.2</v>
      </c>
      <c r="E47" s="65"/>
      <c r="F47" s="9"/>
      <c r="G47" s="43"/>
      <c r="H47" s="441"/>
      <c r="I47" s="234"/>
      <c r="J47" s="235">
        <f t="shared" si="2"/>
        <v>-270000</v>
      </c>
      <c r="K47" s="69">
        <f t="shared" si="3"/>
        <v>-1</v>
      </c>
    </row>
    <row r="48" spans="1:11" hidden="1" x14ac:dyDescent="0.25">
      <c r="A48" s="41" t="s">
        <v>349</v>
      </c>
      <c r="B48" s="242" t="s">
        <v>350</v>
      </c>
      <c r="C48" s="442"/>
      <c r="D48" s="43"/>
      <c r="E48" s="65"/>
      <c r="F48" s="9"/>
      <c r="G48" s="136"/>
      <c r="H48" s="442"/>
      <c r="I48" s="71"/>
      <c r="J48" s="235">
        <f t="shared" si="2"/>
        <v>0</v>
      </c>
      <c r="K48" s="69" t="e">
        <f t="shared" si="3"/>
        <v>#DIV/0!</v>
      </c>
    </row>
    <row r="49" spans="1:11" x14ac:dyDescent="0.25">
      <c r="A49" s="157" t="s">
        <v>351</v>
      </c>
      <c r="B49" s="42" t="s">
        <v>352</v>
      </c>
      <c r="C49" s="165">
        <v>3500</v>
      </c>
      <c r="D49" s="43">
        <v>4105.5200000000004</v>
      </c>
      <c r="E49" s="65"/>
      <c r="F49" s="9"/>
      <c r="G49" s="165"/>
      <c r="H49" s="165"/>
      <c r="I49" s="71"/>
      <c r="J49" s="235">
        <f t="shared" si="2"/>
        <v>-3500</v>
      </c>
      <c r="K49" s="69">
        <f t="shared" si="3"/>
        <v>-1</v>
      </c>
    </row>
    <row r="50" spans="1:11" x14ac:dyDescent="0.25">
      <c r="A50" s="243" t="s">
        <v>642</v>
      </c>
      <c r="B50" s="147" t="s">
        <v>353</v>
      </c>
      <c r="C50" s="441">
        <v>5000</v>
      </c>
      <c r="D50" s="43">
        <v>3428.62</v>
      </c>
      <c r="E50" s="65"/>
      <c r="F50" s="238"/>
      <c r="G50" s="43"/>
      <c r="H50" s="441"/>
      <c r="I50" s="71"/>
      <c r="J50" s="235">
        <f t="shared" si="2"/>
        <v>-5000</v>
      </c>
      <c r="K50" s="69">
        <f t="shared" si="3"/>
        <v>-1</v>
      </c>
    </row>
    <row r="51" spans="1:11" x14ac:dyDescent="0.25">
      <c r="A51" s="243" t="s">
        <v>643</v>
      </c>
      <c r="B51" s="147" t="s">
        <v>354</v>
      </c>
      <c r="C51" s="441">
        <v>4000</v>
      </c>
      <c r="D51" s="43">
        <v>4884.9399999999996</v>
      </c>
      <c r="E51" s="65"/>
      <c r="F51" s="238"/>
      <c r="G51" s="43"/>
      <c r="H51" s="441"/>
      <c r="I51" s="71"/>
      <c r="J51" s="235">
        <f t="shared" si="2"/>
        <v>-4000</v>
      </c>
      <c r="K51" s="69">
        <f t="shared" si="3"/>
        <v>-1</v>
      </c>
    </row>
    <row r="52" spans="1:11" x14ac:dyDescent="0.25">
      <c r="A52" s="243" t="s">
        <v>644</v>
      </c>
      <c r="B52" s="147" t="s">
        <v>355</v>
      </c>
      <c r="C52" s="441">
        <v>4000</v>
      </c>
      <c r="D52" s="43">
        <v>3278.47</v>
      </c>
      <c r="E52" s="65"/>
      <c r="F52" s="238"/>
      <c r="G52" s="43"/>
      <c r="H52" s="441"/>
      <c r="I52" s="71"/>
      <c r="J52" s="235">
        <f t="shared" si="2"/>
        <v>-4000</v>
      </c>
      <c r="K52" s="69">
        <f t="shared" si="3"/>
        <v>-1</v>
      </c>
    </row>
    <row r="53" spans="1:11" x14ac:dyDescent="0.25">
      <c r="A53" s="243" t="s">
        <v>645</v>
      </c>
      <c r="B53" s="147" t="s">
        <v>356</v>
      </c>
      <c r="C53" s="441">
        <v>3000</v>
      </c>
      <c r="D53" s="43">
        <v>1868.51</v>
      </c>
      <c r="E53" s="65"/>
      <c r="F53" s="238"/>
      <c r="G53" s="43"/>
      <c r="H53" s="441"/>
      <c r="I53" s="71"/>
      <c r="J53" s="235">
        <f t="shared" si="2"/>
        <v>-3000</v>
      </c>
      <c r="K53" s="69">
        <f t="shared" si="3"/>
        <v>-1</v>
      </c>
    </row>
    <row r="54" spans="1:11" x14ac:dyDescent="0.25">
      <c r="A54" s="243" t="s">
        <v>646</v>
      </c>
      <c r="B54" s="42" t="s">
        <v>604</v>
      </c>
      <c r="C54" s="444">
        <v>2500</v>
      </c>
      <c r="D54" s="165">
        <v>1236.58</v>
      </c>
      <c r="E54" s="48"/>
      <c r="F54" s="7"/>
      <c r="G54" s="47"/>
      <c r="H54" s="444"/>
      <c r="I54" s="71"/>
      <c r="J54" s="235">
        <f t="shared" si="2"/>
        <v>-2500</v>
      </c>
      <c r="K54" s="69">
        <f t="shared" si="3"/>
        <v>-1</v>
      </c>
    </row>
    <row r="55" spans="1:11" x14ac:dyDescent="0.25">
      <c r="A55" s="243" t="s">
        <v>647</v>
      </c>
      <c r="B55" s="42" t="s">
        <v>605</v>
      </c>
      <c r="C55" s="444">
        <v>3500</v>
      </c>
      <c r="D55" s="165">
        <v>3592.27</v>
      </c>
      <c r="E55" s="48"/>
      <c r="F55" s="7"/>
      <c r="G55" s="145"/>
      <c r="H55" s="444"/>
      <c r="I55" s="71"/>
      <c r="J55" s="235">
        <f t="shared" si="2"/>
        <v>-3500</v>
      </c>
      <c r="K55" s="69">
        <f t="shared" si="3"/>
        <v>-1</v>
      </c>
    </row>
    <row r="56" spans="1:11" x14ac:dyDescent="0.25">
      <c r="A56" s="243" t="s">
        <v>648</v>
      </c>
      <c r="B56" s="42" t="s">
        <v>606</v>
      </c>
      <c r="C56" s="444">
        <v>2000</v>
      </c>
      <c r="D56" s="165">
        <v>2031.87</v>
      </c>
      <c r="E56" s="48"/>
      <c r="F56" s="7"/>
      <c r="G56" s="145"/>
      <c r="H56" s="444"/>
      <c r="I56" s="71"/>
      <c r="J56" s="235">
        <f t="shared" si="2"/>
        <v>-2000</v>
      </c>
      <c r="K56" s="69">
        <f t="shared" si="3"/>
        <v>-1</v>
      </c>
    </row>
    <row r="57" spans="1:11" x14ac:dyDescent="0.25">
      <c r="A57" s="243" t="s">
        <v>664</v>
      </c>
      <c r="B57" s="42" t="s">
        <v>665</v>
      </c>
      <c r="C57" s="444">
        <v>1000</v>
      </c>
      <c r="D57" s="165">
        <v>3191.87</v>
      </c>
      <c r="E57" s="48"/>
      <c r="F57" s="7"/>
      <c r="G57" s="145"/>
      <c r="H57" s="444"/>
      <c r="I57" s="71"/>
      <c r="J57" s="235">
        <f t="shared" si="2"/>
        <v>-1000</v>
      </c>
      <c r="K57" s="69">
        <f t="shared" si="3"/>
        <v>-1</v>
      </c>
    </row>
    <row r="58" spans="1:11" ht="15.6" x14ac:dyDescent="0.25">
      <c r="A58" s="35" t="s">
        <v>84</v>
      </c>
      <c r="B58" s="61" t="s">
        <v>288</v>
      </c>
      <c r="C58" s="200">
        <f>SUM(C3:C57)</f>
        <v>850976.34</v>
      </c>
      <c r="D58" s="244">
        <f>SUM(D3:D57)</f>
        <v>721759.62</v>
      </c>
      <c r="E58" s="245">
        <f>SUM(E3:E50)</f>
        <v>0</v>
      </c>
      <c r="F58" s="246">
        <f>SUM(F3:F48)</f>
        <v>0</v>
      </c>
      <c r="G58" s="247">
        <f>SUM(G3:G57)</f>
        <v>0</v>
      </c>
      <c r="H58" s="248">
        <f>SUM(H3:H57)</f>
        <v>0</v>
      </c>
      <c r="I58" s="249">
        <f>SUM(I3:I57)</f>
        <v>0</v>
      </c>
      <c r="J58" s="235">
        <f t="shared" si="2"/>
        <v>-850976.34</v>
      </c>
      <c r="K58" s="69">
        <f t="shared" si="3"/>
        <v>-1</v>
      </c>
    </row>
    <row r="59" spans="1:11" x14ac:dyDescent="0.25">
      <c r="B59" s="52"/>
      <c r="C59" s="250"/>
      <c r="D59" s="251"/>
      <c r="E59" s="53"/>
      <c r="J59" s="252"/>
    </row>
    <row r="60" spans="1:11" x14ac:dyDescent="0.25">
      <c r="B60" s="52"/>
      <c r="C60" s="250"/>
      <c r="D60" s="251"/>
      <c r="E60" s="53"/>
      <c r="J60" s="252"/>
    </row>
    <row r="61" spans="1:11" x14ac:dyDescent="0.25">
      <c r="B61" s="52"/>
      <c r="C61" s="250"/>
      <c r="D61" s="251"/>
      <c r="E61" s="53"/>
      <c r="H61" s="129"/>
      <c r="J61" s="252"/>
    </row>
    <row r="62" spans="1:11" x14ac:dyDescent="0.25">
      <c r="B62" s="52"/>
      <c r="C62" s="250"/>
      <c r="D62" s="250"/>
      <c r="E62" s="53"/>
      <c r="J62" s="252"/>
    </row>
    <row r="63" spans="1:11" x14ac:dyDescent="0.25">
      <c r="C63" s="79"/>
      <c r="D63" s="253"/>
      <c r="E63" s="78"/>
      <c r="J63" s="81"/>
    </row>
    <row r="64" spans="1:11" x14ac:dyDescent="0.25">
      <c r="J64" s="81"/>
    </row>
  </sheetData>
  <sortState xmlns:xlrd2="http://schemas.microsoft.com/office/spreadsheetml/2017/richdata2" ref="A3:K57">
    <sortCondition ref="A3:A57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I16" sqref="I16"/>
    </sheetView>
  </sheetViews>
  <sheetFormatPr defaultRowHeight="13.2" x14ac:dyDescent="0.25"/>
  <cols>
    <col min="1" max="1" width="9.88671875" bestFit="1" customWidth="1"/>
    <col min="2" max="2" width="28.6640625" customWidth="1"/>
    <col min="3" max="3" width="11.33203125" customWidth="1"/>
    <col min="4" max="4" width="13.33203125" customWidth="1"/>
    <col min="5" max="5" width="11.33203125" hidden="1" customWidth="1"/>
    <col min="6" max="6" width="11.109375" hidden="1" customWidth="1"/>
    <col min="7" max="7" width="11.109375" customWidth="1"/>
    <col min="8" max="8" width="13.33203125" bestFit="1" customWidth="1"/>
    <col min="9" max="9" width="11.5546875" bestFit="1" customWidth="1"/>
    <col min="10" max="10" width="10" customWidth="1"/>
  </cols>
  <sheetData>
    <row r="1" spans="1:10" ht="61.5" customHeight="1" x14ac:dyDescent="0.25">
      <c r="A1" s="7" t="s">
        <v>1</v>
      </c>
      <c r="B1" s="254" t="s">
        <v>357</v>
      </c>
      <c r="C1" s="141" t="s">
        <v>679</v>
      </c>
      <c r="D1" s="141" t="s">
        <v>680</v>
      </c>
      <c r="E1" s="141" t="str">
        <f>'[1]Hwy 2020'!E1</f>
        <v>2019 Unaudited 09/30/2018</v>
      </c>
      <c r="F1" s="155" t="str">
        <f>'[1]Hwy 2020'!F1</f>
        <v>Comments, Changes
&amp; Suggestions</v>
      </c>
      <c r="G1" s="141" t="s">
        <v>681</v>
      </c>
      <c r="H1" s="33" t="s">
        <v>682</v>
      </c>
      <c r="I1" s="33" t="s">
        <v>32</v>
      </c>
      <c r="J1" s="33" t="s">
        <v>33</v>
      </c>
    </row>
    <row r="2" spans="1:10" ht="15.6" x14ac:dyDescent="0.25">
      <c r="A2" s="35" t="s">
        <v>358</v>
      </c>
      <c r="B2" s="36" t="s">
        <v>359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41" t="s">
        <v>181</v>
      </c>
      <c r="B3" s="42" t="s">
        <v>299</v>
      </c>
      <c r="C3" s="28">
        <v>20000</v>
      </c>
      <c r="D3" s="28">
        <v>11704.91</v>
      </c>
      <c r="E3" s="28"/>
      <c r="F3" s="255"/>
      <c r="G3" s="71"/>
      <c r="H3" s="158"/>
      <c r="I3" s="11">
        <f>H3-C3</f>
        <v>-20000</v>
      </c>
      <c r="J3" s="69">
        <f>I3/C3</f>
        <v>-1</v>
      </c>
    </row>
    <row r="4" spans="1:10" ht="15.6" x14ac:dyDescent="0.3">
      <c r="A4" s="35" t="s">
        <v>84</v>
      </c>
      <c r="B4" s="36" t="s">
        <v>359</v>
      </c>
      <c r="C4" s="13">
        <f>SUM(C3)</f>
        <v>20000</v>
      </c>
      <c r="D4" s="13">
        <f>SUM(D3)</f>
        <v>11704.91</v>
      </c>
      <c r="E4" s="13"/>
      <c r="F4" s="13"/>
      <c r="G4" s="13">
        <f>SUM(G3)</f>
        <v>0</v>
      </c>
      <c r="H4" s="13">
        <f>SUM(H3)</f>
        <v>0</v>
      </c>
      <c r="I4" s="11">
        <f>H4-C4</f>
        <v>-20000</v>
      </c>
      <c r="J4" s="69">
        <f>I4/C4</f>
        <v>-1</v>
      </c>
    </row>
    <row r="5" spans="1:10" x14ac:dyDescent="0.25">
      <c r="B5" s="256"/>
      <c r="C5" s="257"/>
      <c r="D5" s="257"/>
      <c r="E5" s="257"/>
      <c r="H5" s="18"/>
    </row>
    <row r="6" spans="1:10" x14ac:dyDescent="0.25">
      <c r="C6" s="258"/>
      <c r="D6" s="259"/>
      <c r="E6" s="258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0"/>
  <sheetViews>
    <sheetView zoomScaleNormal="100" workbookViewId="0">
      <selection activeCell="D12" sqref="D12"/>
    </sheetView>
  </sheetViews>
  <sheetFormatPr defaultRowHeight="13.2" x14ac:dyDescent="0.25"/>
  <cols>
    <col min="1" max="1" width="10.109375" bestFit="1" customWidth="1"/>
    <col min="2" max="2" width="32.5546875" customWidth="1"/>
    <col min="3" max="3" width="11.44140625" style="55" customWidth="1"/>
    <col min="4" max="4" width="14" style="55" customWidth="1"/>
    <col min="5" max="5" width="11.44140625" style="55" hidden="1" customWidth="1"/>
    <col min="6" max="6" width="17.109375" style="24" hidden="1" customWidth="1"/>
    <col min="7" max="7" width="10" customWidth="1"/>
    <col min="8" max="8" width="13.33203125" style="55" bestFit="1" customWidth="1"/>
    <col min="9" max="9" width="9.44140625" bestFit="1" customWidth="1"/>
  </cols>
  <sheetData>
    <row r="1" spans="1:11" ht="44.25" customHeight="1" x14ac:dyDescent="0.25">
      <c r="A1" s="82"/>
      <c r="B1" s="260" t="s">
        <v>8</v>
      </c>
      <c r="C1" s="214" t="s">
        <v>679</v>
      </c>
      <c r="D1" s="214" t="s">
        <v>680</v>
      </c>
      <c r="E1" s="214" t="str">
        <f>'[1] St Lighting 2020'!E1</f>
        <v>2019 Unaudited 09/30/2018</v>
      </c>
      <c r="F1" s="119" t="s">
        <v>244</v>
      </c>
      <c r="G1" s="215" t="s">
        <v>681</v>
      </c>
      <c r="H1" s="215" t="s">
        <v>682</v>
      </c>
      <c r="I1" s="215" t="s">
        <v>32</v>
      </c>
      <c r="J1" s="215" t="s">
        <v>33</v>
      </c>
    </row>
    <row r="2" spans="1:11" ht="15.6" x14ac:dyDescent="0.25">
      <c r="A2" s="261" t="s">
        <v>360</v>
      </c>
      <c r="B2" s="36" t="s">
        <v>8</v>
      </c>
      <c r="C2" s="233"/>
      <c r="D2" s="233"/>
      <c r="E2" s="233"/>
      <c r="F2" s="7"/>
      <c r="G2" s="40"/>
      <c r="H2" s="38"/>
      <c r="I2" s="40"/>
      <c r="J2" s="40"/>
    </row>
    <row r="3" spans="1:11" x14ac:dyDescent="0.25">
      <c r="A3" s="157" t="s">
        <v>38</v>
      </c>
      <c r="B3" s="227" t="s">
        <v>361</v>
      </c>
      <c r="C3" s="441">
        <v>45000</v>
      </c>
      <c r="D3" s="43">
        <v>40875.5</v>
      </c>
      <c r="E3" s="43"/>
      <c r="F3" s="168"/>
      <c r="G3" s="43"/>
      <c r="H3" s="441"/>
      <c r="I3" s="11">
        <f>H3-C3</f>
        <v>-45000</v>
      </c>
      <c r="J3" s="69">
        <f>I3/C3</f>
        <v>-1</v>
      </c>
    </row>
    <row r="4" spans="1:11" x14ac:dyDescent="0.25">
      <c r="A4" s="157" t="s">
        <v>117</v>
      </c>
      <c r="B4" s="167" t="s">
        <v>362</v>
      </c>
      <c r="C4" s="441">
        <v>1500</v>
      </c>
      <c r="D4" s="43">
        <v>1250</v>
      </c>
      <c r="E4" s="43"/>
      <c r="F4" s="236"/>
      <c r="G4" s="43"/>
      <c r="H4" s="441"/>
      <c r="I4" s="11">
        <f t="shared" ref="I4:I20" si="0">H4-C4</f>
        <v>-1500</v>
      </c>
      <c r="J4" s="69">
        <f t="shared" ref="J4:J21" si="1">I4/C4</f>
        <v>-1</v>
      </c>
    </row>
    <row r="5" spans="1:11" x14ac:dyDescent="0.25">
      <c r="A5" s="157" t="s">
        <v>44</v>
      </c>
      <c r="B5" s="227" t="s">
        <v>96</v>
      </c>
      <c r="C5" s="441">
        <v>3357</v>
      </c>
      <c r="D5" s="43">
        <v>3222.6</v>
      </c>
      <c r="E5" s="43"/>
      <c r="F5" s="237"/>
      <c r="G5" s="43"/>
      <c r="H5" s="441"/>
      <c r="I5" s="11">
        <f t="shared" si="0"/>
        <v>-3357</v>
      </c>
      <c r="J5" s="69">
        <f t="shared" si="1"/>
        <v>-1</v>
      </c>
      <c r="K5" s="53"/>
    </row>
    <row r="6" spans="1:11" x14ac:dyDescent="0.25">
      <c r="A6" s="157" t="s">
        <v>172</v>
      </c>
      <c r="B6" s="167" t="s">
        <v>240</v>
      </c>
      <c r="C6" s="441">
        <v>5000</v>
      </c>
      <c r="D6" s="43">
        <v>3706.65</v>
      </c>
      <c r="E6" s="43"/>
      <c r="F6" s="9"/>
      <c r="G6" s="43"/>
      <c r="H6" s="441"/>
      <c r="I6" s="11">
        <f t="shared" si="0"/>
        <v>-5000</v>
      </c>
      <c r="J6" s="69">
        <f t="shared" si="1"/>
        <v>-1</v>
      </c>
    </row>
    <row r="7" spans="1:11" x14ac:dyDescent="0.25">
      <c r="A7" s="157" t="s">
        <v>50</v>
      </c>
      <c r="B7" s="227" t="s">
        <v>363</v>
      </c>
      <c r="C7" s="442"/>
      <c r="D7" s="43"/>
      <c r="E7" s="43"/>
      <c r="F7" s="9"/>
      <c r="G7" s="136"/>
      <c r="H7" s="442"/>
      <c r="I7" s="11"/>
      <c r="J7" s="69"/>
    </row>
    <row r="8" spans="1:11" x14ac:dyDescent="0.25">
      <c r="A8" s="157" t="s">
        <v>364</v>
      </c>
      <c r="B8" s="167" t="s">
        <v>365</v>
      </c>
      <c r="C8" s="441">
        <v>2500</v>
      </c>
      <c r="D8" s="43">
        <v>363.46</v>
      </c>
      <c r="E8" s="43"/>
      <c r="F8" s="9"/>
      <c r="G8" s="43"/>
      <c r="H8" s="441"/>
      <c r="I8" s="11">
        <f t="shared" si="0"/>
        <v>-2500</v>
      </c>
      <c r="J8" s="69">
        <f t="shared" si="1"/>
        <v>-1</v>
      </c>
    </row>
    <row r="9" spans="1:11" x14ac:dyDescent="0.25">
      <c r="A9" s="157" t="s">
        <v>101</v>
      </c>
      <c r="B9" s="227" t="s">
        <v>366</v>
      </c>
      <c r="C9" s="441">
        <v>6000</v>
      </c>
      <c r="D9" s="43">
        <v>5739.85</v>
      </c>
      <c r="E9" s="43"/>
      <c r="F9" s="9"/>
      <c r="G9" s="43"/>
      <c r="H9" s="441"/>
      <c r="I9" s="11">
        <f t="shared" si="0"/>
        <v>-6000</v>
      </c>
      <c r="J9" s="69">
        <f t="shared" si="1"/>
        <v>-1</v>
      </c>
    </row>
    <row r="10" spans="1:11" x14ac:dyDescent="0.25">
      <c r="A10" s="157" t="s">
        <v>56</v>
      </c>
      <c r="B10" s="227" t="s">
        <v>367</v>
      </c>
      <c r="C10" s="441">
        <v>6200</v>
      </c>
      <c r="D10" s="43">
        <v>4835.67</v>
      </c>
      <c r="E10" s="43"/>
      <c r="F10" s="9"/>
      <c r="G10" s="43"/>
      <c r="H10" s="441"/>
      <c r="I10" s="11">
        <f t="shared" si="0"/>
        <v>-6200</v>
      </c>
      <c r="J10" s="69">
        <f t="shared" si="1"/>
        <v>-1</v>
      </c>
    </row>
    <row r="11" spans="1:11" x14ac:dyDescent="0.25">
      <c r="A11" s="157" t="s">
        <v>106</v>
      </c>
      <c r="B11" s="227" t="s">
        <v>184</v>
      </c>
      <c r="C11" s="441">
        <v>3000</v>
      </c>
      <c r="D11" s="43">
        <v>1654.55</v>
      </c>
      <c r="E11" s="43"/>
      <c r="F11" s="9"/>
      <c r="G11" s="43"/>
      <c r="H11" s="441"/>
      <c r="I11" s="11">
        <f t="shared" si="0"/>
        <v>-3000</v>
      </c>
      <c r="J11" s="69">
        <f t="shared" si="1"/>
        <v>-1</v>
      </c>
    </row>
    <row r="12" spans="1:11" x14ac:dyDescent="0.25">
      <c r="A12" s="157" t="s">
        <v>368</v>
      </c>
      <c r="B12" s="227" t="s">
        <v>268</v>
      </c>
      <c r="C12" s="441">
        <v>2500</v>
      </c>
      <c r="D12" s="43"/>
      <c r="E12" s="43"/>
      <c r="F12" s="9"/>
      <c r="G12" s="43"/>
      <c r="H12" s="441"/>
      <c r="I12" s="11">
        <f t="shared" si="0"/>
        <v>-2500</v>
      </c>
      <c r="J12" s="69">
        <f t="shared" si="1"/>
        <v>-1</v>
      </c>
    </row>
    <row r="13" spans="1:11" ht="15.6" x14ac:dyDescent="0.25">
      <c r="A13" s="262" t="s">
        <v>84</v>
      </c>
      <c r="B13" s="36" t="str">
        <f>B2</f>
        <v>AMBULANCE</v>
      </c>
      <c r="C13" s="50">
        <f t="shared" ref="C13:H13" si="2">SUM(C3:C12)</f>
        <v>75057</v>
      </c>
      <c r="D13" s="50">
        <f t="shared" si="2"/>
        <v>61648.28</v>
      </c>
      <c r="E13" s="50">
        <f t="shared" si="2"/>
        <v>0</v>
      </c>
      <c r="F13" s="246">
        <f t="shared" si="2"/>
        <v>0</v>
      </c>
      <c r="G13" s="263">
        <f t="shared" si="2"/>
        <v>0</v>
      </c>
      <c r="H13" s="50">
        <f t="shared" si="2"/>
        <v>0</v>
      </c>
      <c r="I13" s="11">
        <f t="shared" si="0"/>
        <v>-75057</v>
      </c>
      <c r="J13" s="69">
        <f t="shared" si="1"/>
        <v>-1</v>
      </c>
    </row>
    <row r="14" spans="1:11" ht="15" x14ac:dyDescent="0.25">
      <c r="A14" s="7"/>
      <c r="B14" s="7"/>
      <c r="C14" s="264"/>
      <c r="D14" s="265"/>
      <c r="E14" s="264"/>
      <c r="F14" s="7"/>
      <c r="G14" s="7"/>
      <c r="H14" s="94"/>
      <c r="I14" s="11"/>
      <c r="J14" s="69"/>
    </row>
    <row r="15" spans="1:11" x14ac:dyDescent="0.25">
      <c r="A15" s="7"/>
      <c r="B15" s="7"/>
      <c r="C15" s="264"/>
      <c r="D15" s="266"/>
      <c r="E15" s="264"/>
      <c r="F15" s="7"/>
      <c r="G15" s="7"/>
      <c r="H15" s="47"/>
      <c r="I15" s="11"/>
      <c r="J15" s="69"/>
    </row>
    <row r="16" spans="1:11" ht="39.6" x14ac:dyDescent="0.25">
      <c r="A16" s="7" t="s">
        <v>1</v>
      </c>
      <c r="B16" s="267" t="s">
        <v>369</v>
      </c>
      <c r="C16" s="214" t="str">
        <f>C1</f>
        <v>2023 Budget</v>
      </c>
      <c r="D16" s="214" t="str">
        <f>D1</f>
        <v xml:space="preserve">2023 Unaudited </v>
      </c>
      <c r="E16" s="214" t="str">
        <f>E1</f>
        <v>2019 Unaudited 09/30/2018</v>
      </c>
      <c r="F16" s="155" t="str">
        <f>F1</f>
        <v>Comments, Changes &amp;
Adjustments</v>
      </c>
      <c r="G16" s="214" t="str">
        <f t="shared" ref="G16:H16" si="3">G1</f>
        <v>2024 Default</v>
      </c>
      <c r="H16" s="214" t="str">
        <f t="shared" si="3"/>
        <v>2024 Proposed</v>
      </c>
      <c r="I16" s="215" t="s">
        <v>32</v>
      </c>
      <c r="J16" s="215" t="s">
        <v>33</v>
      </c>
    </row>
    <row r="17" spans="1:10" ht="15.6" x14ac:dyDescent="0.25">
      <c r="A17" s="216" t="s">
        <v>370</v>
      </c>
      <c r="B17" s="36" t="s">
        <v>9</v>
      </c>
      <c r="C17" s="268"/>
      <c r="D17" s="268"/>
      <c r="E17" s="268"/>
      <c r="F17" s="7"/>
      <c r="G17" s="40"/>
      <c r="H17" s="38"/>
      <c r="I17" s="163"/>
      <c r="J17" s="164"/>
    </row>
    <row r="18" spans="1:10" x14ac:dyDescent="0.25">
      <c r="A18" s="157" t="s">
        <v>181</v>
      </c>
      <c r="B18" s="42" t="s">
        <v>371</v>
      </c>
      <c r="C18" s="145">
        <v>250</v>
      </c>
      <c r="D18" s="145">
        <v>0</v>
      </c>
      <c r="E18" s="145"/>
      <c r="F18" s="255"/>
      <c r="G18" s="269">
        <v>250</v>
      </c>
      <c r="H18" s="145">
        <v>250</v>
      </c>
      <c r="I18" s="11">
        <f t="shared" si="0"/>
        <v>0</v>
      </c>
      <c r="J18" s="69">
        <f t="shared" si="1"/>
        <v>0</v>
      </c>
    </row>
    <row r="19" spans="1:10" x14ac:dyDescent="0.25">
      <c r="A19" s="157"/>
      <c r="B19" s="42" t="s">
        <v>372</v>
      </c>
      <c r="C19" s="145">
        <v>250</v>
      </c>
      <c r="D19" s="145">
        <v>0</v>
      </c>
      <c r="E19" s="145"/>
      <c r="F19" s="255"/>
      <c r="G19" s="269">
        <v>250</v>
      </c>
      <c r="H19" s="145">
        <v>250</v>
      </c>
      <c r="I19" s="11"/>
      <c r="J19" s="69"/>
    </row>
    <row r="20" spans="1:10" x14ac:dyDescent="0.25">
      <c r="A20" s="41"/>
      <c r="B20" s="42" t="s">
        <v>670</v>
      </c>
      <c r="C20" s="145"/>
      <c r="D20" s="145"/>
      <c r="E20" s="145"/>
      <c r="F20" s="255"/>
      <c r="G20" s="269"/>
      <c r="H20" s="145"/>
      <c r="I20" s="11">
        <f t="shared" si="0"/>
        <v>0</v>
      </c>
      <c r="J20" s="69" t="e">
        <f t="shared" si="1"/>
        <v>#DIV/0!</v>
      </c>
    </row>
    <row r="21" spans="1:10" ht="15.6" x14ac:dyDescent="0.3">
      <c r="A21" s="35" t="s">
        <v>84</v>
      </c>
      <c r="B21" s="36" t="s">
        <v>9</v>
      </c>
      <c r="C21" s="138">
        <f>SUM(C18:C20)</f>
        <v>500</v>
      </c>
      <c r="D21" s="138">
        <f>SUM(D18)</f>
        <v>0</v>
      </c>
      <c r="E21" s="138">
        <f>SUM(E18:E20)</f>
        <v>0</v>
      </c>
      <c r="F21" s="138">
        <f>SUM(F18)</f>
        <v>0</v>
      </c>
      <c r="G21" s="270">
        <f>SUM(G18:G20)</f>
        <v>500</v>
      </c>
      <c r="H21" s="138">
        <f>SUM(H18:H20)</f>
        <v>500</v>
      </c>
      <c r="I21" s="69">
        <f>H21-C21</f>
        <v>0</v>
      </c>
      <c r="J21" s="69">
        <f t="shared" si="1"/>
        <v>0</v>
      </c>
    </row>
    <row r="22" spans="1:10" x14ac:dyDescent="0.25">
      <c r="F22"/>
      <c r="J22" s="206"/>
    </row>
    <row r="23" spans="1:10" x14ac:dyDescent="0.25">
      <c r="D23" s="271"/>
      <c r="F23"/>
    </row>
    <row r="24" spans="1:10" x14ac:dyDescent="0.25">
      <c r="F24"/>
      <c r="H24" s="56"/>
    </row>
    <row r="25" spans="1:10" x14ac:dyDescent="0.25">
      <c r="F25"/>
    </row>
    <row r="26" spans="1:10" x14ac:dyDescent="0.25">
      <c r="F26"/>
    </row>
    <row r="27" spans="1:10" x14ac:dyDescent="0.25">
      <c r="F27"/>
    </row>
    <row r="28" spans="1:10" x14ac:dyDescent="0.25">
      <c r="F28"/>
    </row>
    <row r="29" spans="1:10" x14ac:dyDescent="0.25">
      <c r="F29"/>
    </row>
    <row r="30" spans="1:10" x14ac:dyDescent="0.25">
      <c r="F30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J13"/>
  <sheetViews>
    <sheetView topLeftCell="B1" zoomScaleNormal="100" workbookViewId="0">
      <selection activeCell="D6" sqref="D6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0" ht="55.5" customHeight="1" x14ac:dyDescent="0.25">
      <c r="A1" s="7" t="s">
        <v>1</v>
      </c>
      <c r="B1" s="272" t="s">
        <v>657</v>
      </c>
      <c r="C1" s="141" t="s">
        <v>679</v>
      </c>
      <c r="D1" s="141" t="s">
        <v>680</v>
      </c>
      <c r="E1" s="141">
        <f>'[1]Health Agencies 2020'!E1</f>
        <v>0</v>
      </c>
      <c r="F1" s="119" t="s">
        <v>167</v>
      </c>
      <c r="G1" s="33" t="s">
        <v>681</v>
      </c>
      <c r="H1" s="33" t="s">
        <v>682</v>
      </c>
      <c r="I1" s="273" t="s">
        <v>32</v>
      </c>
      <c r="J1" s="33" t="s">
        <v>33</v>
      </c>
    </row>
    <row r="2" spans="1:10" s="5" customFormat="1" x14ac:dyDescent="0.25">
      <c r="A2" s="274" t="s">
        <v>625</v>
      </c>
      <c r="B2" s="122" t="s">
        <v>657</v>
      </c>
      <c r="C2" s="437"/>
      <c r="D2" s="437"/>
      <c r="E2" s="437"/>
      <c r="F2" s="437"/>
      <c r="G2" s="437"/>
      <c r="H2" s="438"/>
      <c r="I2" s="437"/>
      <c r="J2" s="437"/>
    </row>
    <row r="3" spans="1:10" s="5" customFormat="1" x14ac:dyDescent="0.25">
      <c r="A3" s="436" t="s">
        <v>38</v>
      </c>
      <c r="B3" s="227" t="s">
        <v>623</v>
      </c>
      <c r="C3" s="456">
        <v>8000</v>
      </c>
      <c r="D3" s="28">
        <v>2634.5</v>
      </c>
      <c r="E3" s="437"/>
      <c r="F3" s="437"/>
      <c r="G3" s="28"/>
      <c r="H3" s="456"/>
      <c r="I3" s="11">
        <f>H3-C3</f>
        <v>-8000</v>
      </c>
      <c r="J3" s="69">
        <f t="shared" ref="J3:J4" si="0">I3/C3</f>
        <v>-1</v>
      </c>
    </row>
    <row r="4" spans="1:10" s="5" customFormat="1" x14ac:dyDescent="0.25">
      <c r="A4" s="436" t="s">
        <v>44</v>
      </c>
      <c r="B4" s="227" t="s">
        <v>608</v>
      </c>
      <c r="C4" s="456">
        <v>612</v>
      </c>
      <c r="D4" s="28">
        <v>201.58</v>
      </c>
      <c r="E4" s="437"/>
      <c r="F4" s="437"/>
      <c r="G4" s="28"/>
      <c r="H4" s="456"/>
      <c r="I4" s="11">
        <f t="shared" ref="I4:I7" si="1">H4-C4</f>
        <v>-612</v>
      </c>
      <c r="J4" s="69">
        <f t="shared" si="0"/>
        <v>-1</v>
      </c>
    </row>
    <row r="5" spans="1:10" x14ac:dyDescent="0.25">
      <c r="A5" s="157" t="s">
        <v>162</v>
      </c>
      <c r="B5" s="227" t="s">
        <v>624</v>
      </c>
      <c r="C5" s="456">
        <v>600</v>
      </c>
      <c r="D5" s="28">
        <v>371.29</v>
      </c>
      <c r="E5" s="28"/>
      <c r="F5" s="255"/>
      <c r="G5" s="28"/>
      <c r="H5" s="456"/>
      <c r="I5" s="11">
        <f t="shared" si="1"/>
        <v>-600</v>
      </c>
      <c r="J5" s="69">
        <f>I5/C5</f>
        <v>-1</v>
      </c>
    </row>
    <row r="6" spans="1:10" x14ac:dyDescent="0.25">
      <c r="A6" s="157" t="s">
        <v>364</v>
      </c>
      <c r="B6" s="227" t="s">
        <v>127</v>
      </c>
      <c r="C6" s="456">
        <v>500</v>
      </c>
      <c r="D6" s="28">
        <v>145</v>
      </c>
      <c r="E6" s="28"/>
      <c r="F6" s="255"/>
      <c r="G6" s="28"/>
      <c r="H6" s="456"/>
      <c r="I6" s="11">
        <f t="shared" si="1"/>
        <v>-500</v>
      </c>
      <c r="J6" s="69">
        <f t="shared" ref="J6:J7" si="2">I6/C6</f>
        <v>-1</v>
      </c>
    </row>
    <row r="7" spans="1:10" x14ac:dyDescent="0.25">
      <c r="A7" s="157" t="s">
        <v>377</v>
      </c>
      <c r="B7" s="227" t="s">
        <v>75</v>
      </c>
      <c r="C7" s="456">
        <v>500</v>
      </c>
      <c r="D7" s="28"/>
      <c r="E7" s="28"/>
      <c r="F7" s="255"/>
      <c r="G7" s="28"/>
      <c r="H7" s="456"/>
      <c r="I7" s="11">
        <f t="shared" si="1"/>
        <v>-500</v>
      </c>
      <c r="J7" s="69">
        <f t="shared" si="2"/>
        <v>-1</v>
      </c>
    </row>
    <row r="8" spans="1:10" s="278" customFormat="1" ht="15.6" x14ac:dyDescent="0.3">
      <c r="A8" s="275" t="s">
        <v>84</v>
      </c>
      <c r="B8" s="276" t="s">
        <v>622</v>
      </c>
      <c r="C8" s="13">
        <f>SUM(C3:C7)</f>
        <v>10212</v>
      </c>
      <c r="D8" s="13">
        <f>SUM(D3:D7)</f>
        <v>3352.37</v>
      </c>
      <c r="E8" s="13">
        <f>SUM(E5:E6)</f>
        <v>0</v>
      </c>
      <c r="F8" s="277"/>
      <c r="G8" s="137">
        <f>SUM(G3:G7)</f>
        <v>0</v>
      </c>
      <c r="H8" s="456">
        <f>SUM(H3:H7)</f>
        <v>0</v>
      </c>
      <c r="I8" s="11">
        <f>H8-C8</f>
        <v>-10212</v>
      </c>
      <c r="J8" s="69">
        <f>I8/C8</f>
        <v>-1</v>
      </c>
    </row>
    <row r="9" spans="1:10" x14ac:dyDescent="0.25">
      <c r="C9" s="53"/>
      <c r="D9" s="53"/>
      <c r="E9" s="53"/>
    </row>
    <row r="10" spans="1:10" x14ac:dyDescent="0.25">
      <c r="C10" s="53"/>
      <c r="D10" s="54"/>
      <c r="E10" s="53"/>
    </row>
    <row r="13" spans="1:10" x14ac:dyDescent="0.25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tabColor rgb="FFFF0000"/>
    <pageSetUpPr fitToPage="1"/>
  </sheetPr>
  <dimension ref="A1:J18"/>
  <sheetViews>
    <sheetView zoomScaleNormal="100" workbookViewId="0">
      <selection activeCell="D19" sqref="D19"/>
    </sheetView>
  </sheetViews>
  <sheetFormatPr defaultRowHeight="13.2" x14ac:dyDescent="0.25"/>
  <cols>
    <col min="1" max="1" width="9.88671875" bestFit="1" customWidth="1"/>
    <col min="2" max="2" width="51.44140625" customWidth="1"/>
    <col min="3" max="4" width="17.33203125" customWidth="1"/>
    <col min="5" max="5" width="17.33203125" hidden="1" customWidth="1"/>
    <col min="6" max="6" width="16" hidden="1" customWidth="1"/>
    <col min="7" max="7" width="13" customWidth="1"/>
    <col min="8" max="8" width="13.33203125" bestFit="1" customWidth="1"/>
    <col min="9" max="9" width="11.5546875" customWidth="1"/>
    <col min="10" max="10" width="10.33203125" customWidth="1"/>
  </cols>
  <sheetData>
    <row r="1" spans="1:10" ht="55.5" customHeight="1" x14ac:dyDescent="0.25">
      <c r="A1" s="7" t="s">
        <v>1</v>
      </c>
      <c r="B1" s="272" t="s">
        <v>683</v>
      </c>
      <c r="C1" s="141" t="s">
        <v>679</v>
      </c>
      <c r="D1" s="141" t="s">
        <v>680</v>
      </c>
      <c r="E1" s="141">
        <f>'[1]Health Agencies 2020'!E1</f>
        <v>0</v>
      </c>
      <c r="F1" s="119" t="s">
        <v>167</v>
      </c>
      <c r="G1" s="33" t="s">
        <v>629</v>
      </c>
      <c r="H1" s="33" t="s">
        <v>682</v>
      </c>
      <c r="I1" s="273" t="s">
        <v>32</v>
      </c>
      <c r="J1" s="33" t="s">
        <v>33</v>
      </c>
    </row>
    <row r="2" spans="1:10" s="5" customFormat="1" x14ac:dyDescent="0.25">
      <c r="A2" s="274" t="s">
        <v>374</v>
      </c>
      <c r="B2" s="122" t="s">
        <v>684</v>
      </c>
      <c r="C2" s="437"/>
      <c r="D2" s="437"/>
      <c r="E2" s="437"/>
      <c r="F2" s="437"/>
      <c r="G2" s="437"/>
      <c r="H2" s="438"/>
      <c r="I2" s="437"/>
      <c r="J2" s="437"/>
    </row>
    <row r="3" spans="1:10" s="5" customFormat="1" x14ac:dyDescent="0.25">
      <c r="A3" s="436" t="s">
        <v>38</v>
      </c>
      <c r="B3" s="227" t="s">
        <v>607</v>
      </c>
      <c r="C3" s="456">
        <v>27500</v>
      </c>
      <c r="D3" s="28">
        <v>23401.64</v>
      </c>
      <c r="E3" s="437"/>
      <c r="F3" s="437"/>
      <c r="G3" s="28"/>
      <c r="H3" s="456">
        <v>28875</v>
      </c>
      <c r="I3" s="11">
        <f>H3-C3</f>
        <v>1375</v>
      </c>
      <c r="J3" s="69">
        <f>I3/C3</f>
        <v>0.05</v>
      </c>
    </row>
    <row r="4" spans="1:10" s="5" customFormat="1" x14ac:dyDescent="0.25">
      <c r="A4" s="436" t="s">
        <v>44</v>
      </c>
      <c r="B4" s="227" t="s">
        <v>608</v>
      </c>
      <c r="C4" s="456">
        <v>2103</v>
      </c>
      <c r="D4" s="28">
        <v>1714.65</v>
      </c>
      <c r="E4" s="437"/>
      <c r="F4" s="437"/>
      <c r="G4" s="28"/>
      <c r="H4" s="456"/>
      <c r="I4" s="11">
        <f t="shared" ref="I4:I10" si="0">H4-C4</f>
        <v>-2103</v>
      </c>
      <c r="J4" s="69">
        <f t="shared" ref="J4:J5" si="1">I4/C4</f>
        <v>-1</v>
      </c>
    </row>
    <row r="5" spans="1:10" s="5" customFormat="1" x14ac:dyDescent="0.25">
      <c r="A5" s="436" t="s">
        <v>46</v>
      </c>
      <c r="B5" s="227" t="s">
        <v>47</v>
      </c>
      <c r="C5" s="456">
        <v>3729</v>
      </c>
      <c r="D5" s="28">
        <v>2554.81</v>
      </c>
      <c r="E5" s="437"/>
      <c r="F5" s="437"/>
      <c r="G5" s="28"/>
      <c r="H5" s="456"/>
      <c r="I5" s="11">
        <f t="shared" si="0"/>
        <v>-3729</v>
      </c>
      <c r="J5" s="69">
        <f t="shared" si="1"/>
        <v>-1</v>
      </c>
    </row>
    <row r="6" spans="1:10" x14ac:dyDescent="0.25">
      <c r="A6" s="157" t="s">
        <v>375</v>
      </c>
      <c r="B6" s="227" t="s">
        <v>376</v>
      </c>
      <c r="C6" s="456">
        <v>8000</v>
      </c>
      <c r="D6" s="28">
        <v>13748.4</v>
      </c>
      <c r="E6" s="28"/>
      <c r="F6" s="255"/>
      <c r="G6" s="28"/>
      <c r="H6" s="456">
        <v>15000</v>
      </c>
      <c r="I6" s="11">
        <f t="shared" si="0"/>
        <v>7000</v>
      </c>
      <c r="J6" s="69">
        <f>I6/C6</f>
        <v>0.875</v>
      </c>
    </row>
    <row r="7" spans="1:10" x14ac:dyDescent="0.25">
      <c r="A7" s="157" t="s">
        <v>619</v>
      </c>
      <c r="B7" s="227" t="s">
        <v>620</v>
      </c>
      <c r="C7" s="456">
        <v>10000</v>
      </c>
      <c r="D7" s="28">
        <v>4318.75</v>
      </c>
      <c r="E7" s="28"/>
      <c r="F7" s="255"/>
      <c r="G7" s="28"/>
      <c r="H7" s="456">
        <v>3000</v>
      </c>
      <c r="I7" s="11">
        <f t="shared" si="0"/>
        <v>-7000</v>
      </c>
      <c r="J7" s="69">
        <f>I7/C7</f>
        <v>-0.7</v>
      </c>
    </row>
    <row r="8" spans="1:10" x14ac:dyDescent="0.25">
      <c r="A8" s="157" t="s">
        <v>377</v>
      </c>
      <c r="B8" s="227" t="s">
        <v>378</v>
      </c>
      <c r="C8" s="456">
        <v>3000</v>
      </c>
      <c r="D8" s="28">
        <v>2880.6</v>
      </c>
      <c r="E8" s="28"/>
      <c r="F8" s="255"/>
      <c r="G8" s="28"/>
      <c r="H8" s="456">
        <v>3000</v>
      </c>
      <c r="I8" s="11">
        <f t="shared" si="0"/>
        <v>0</v>
      </c>
      <c r="J8" s="69">
        <f>I8/C8</f>
        <v>0</v>
      </c>
    </row>
    <row r="9" spans="1:10" x14ac:dyDescent="0.25">
      <c r="A9" s="157" t="s">
        <v>181</v>
      </c>
      <c r="B9" s="227" t="s">
        <v>299</v>
      </c>
      <c r="C9" s="456">
        <v>5000</v>
      </c>
      <c r="D9" s="28">
        <v>1867.97</v>
      </c>
      <c r="E9" s="28"/>
      <c r="F9" s="255"/>
      <c r="G9" s="28"/>
      <c r="H9" s="456">
        <v>3000</v>
      </c>
      <c r="I9" s="11">
        <f t="shared" si="0"/>
        <v>-2000</v>
      </c>
      <c r="J9" s="69">
        <f>I9/C9</f>
        <v>-0.4</v>
      </c>
    </row>
    <row r="10" spans="1:10" x14ac:dyDescent="0.25">
      <c r="A10" s="157" t="s">
        <v>183</v>
      </c>
      <c r="B10" s="227" t="s">
        <v>184</v>
      </c>
      <c r="C10" s="456">
        <v>5000</v>
      </c>
      <c r="D10" s="28"/>
      <c r="E10" s="28"/>
      <c r="F10" s="9"/>
      <c r="G10" s="28"/>
      <c r="H10" s="456">
        <v>3000</v>
      </c>
      <c r="I10" s="11">
        <f t="shared" si="0"/>
        <v>-2000</v>
      </c>
      <c r="J10" s="69">
        <f>I10/C10</f>
        <v>-0.4</v>
      </c>
    </row>
    <row r="11" spans="1:10" x14ac:dyDescent="0.25">
      <c r="A11" s="157" t="s">
        <v>379</v>
      </c>
      <c r="B11" s="227" t="s">
        <v>380</v>
      </c>
      <c r="C11" s="456"/>
      <c r="D11" s="28"/>
      <c r="E11" s="28"/>
      <c r="F11" s="9"/>
      <c r="G11" s="28"/>
      <c r="H11" s="456"/>
      <c r="I11" s="11"/>
      <c r="J11" s="69"/>
    </row>
    <row r="12" spans="1:10" x14ac:dyDescent="0.25">
      <c r="A12" s="157"/>
      <c r="B12" s="227" t="s">
        <v>663</v>
      </c>
      <c r="C12" s="456">
        <v>600</v>
      </c>
      <c r="D12" s="28"/>
      <c r="E12" s="28"/>
      <c r="F12" s="9"/>
      <c r="G12" s="28"/>
      <c r="H12" s="456"/>
      <c r="I12" s="11"/>
      <c r="J12" s="69"/>
    </row>
    <row r="13" spans="1:10" s="278" customFormat="1" ht="15.6" x14ac:dyDescent="0.3">
      <c r="A13" s="275" t="s">
        <v>84</v>
      </c>
      <c r="B13" s="276" t="s">
        <v>373</v>
      </c>
      <c r="C13" s="13">
        <f>SUM(C3:C12)</f>
        <v>64932</v>
      </c>
      <c r="D13" s="13">
        <f>SUM(D2:D12)</f>
        <v>50486.82</v>
      </c>
      <c r="E13" s="13">
        <f>SUM(E6:E12)</f>
        <v>0</v>
      </c>
      <c r="F13" s="277"/>
      <c r="G13" s="137">
        <f>SUM(G3:G10)</f>
        <v>0</v>
      </c>
      <c r="H13" s="456">
        <f>SUM(H3:H12)</f>
        <v>55875</v>
      </c>
      <c r="I13" s="11">
        <f>H13-C13</f>
        <v>-9057</v>
      </c>
      <c r="J13" s="69">
        <f>I13/C13</f>
        <v>-0.13948438366290888</v>
      </c>
    </row>
    <row r="14" spans="1:10" x14ac:dyDescent="0.25">
      <c r="C14" s="53"/>
      <c r="D14" s="53"/>
      <c r="E14" s="53"/>
    </row>
    <row r="15" spans="1:10" x14ac:dyDescent="0.25">
      <c r="C15" s="53"/>
      <c r="D15" s="54"/>
      <c r="E15" s="53"/>
    </row>
    <row r="18" spans="10:10" x14ac:dyDescent="0.25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zoomScaleNormal="100" workbookViewId="0">
      <selection activeCell="B44" sqref="B44"/>
    </sheetView>
  </sheetViews>
  <sheetFormatPr defaultRowHeight="13.2" x14ac:dyDescent="0.25"/>
  <cols>
    <col min="1" max="1" width="39.88671875" customWidth="1"/>
    <col min="2" max="2" width="13.88671875" customWidth="1"/>
    <col min="3" max="3" width="17.88671875" customWidth="1"/>
    <col min="4" max="4" width="13.88671875" customWidth="1"/>
    <col min="5" max="6" width="13.88671875" hidden="1" customWidth="1"/>
    <col min="7" max="10" width="13.88671875" customWidth="1"/>
    <col min="12" max="12" width="6.6640625" customWidth="1"/>
    <col min="14" max="14" width="28.44140625" customWidth="1"/>
    <col min="15" max="15" width="12.5546875" customWidth="1"/>
  </cols>
  <sheetData>
    <row r="1" spans="1:14" ht="16.2" thickBot="1" x14ac:dyDescent="0.35">
      <c r="A1" s="20" t="s">
        <v>2</v>
      </c>
    </row>
    <row r="2" spans="1:14" s="6" customFormat="1" ht="48" x14ac:dyDescent="0.3">
      <c r="A2" s="480" t="s">
        <v>3</v>
      </c>
      <c r="B2" s="481" t="s">
        <v>679</v>
      </c>
      <c r="C2" s="481" t="s">
        <v>680</v>
      </c>
      <c r="D2" s="482" t="s">
        <v>681</v>
      </c>
      <c r="E2" s="517" t="str">
        <f>'[1]Executive 2020'!F1</f>
        <v>2020 Unaudited 09/30/2018</v>
      </c>
      <c r="F2" s="518" t="s">
        <v>4</v>
      </c>
      <c r="G2" s="483" t="s">
        <v>682</v>
      </c>
      <c r="H2" s="519" t="s">
        <v>5</v>
      </c>
      <c r="I2" s="519" t="s">
        <v>631</v>
      </c>
      <c r="J2" s="520" t="s">
        <v>6</v>
      </c>
    </row>
    <row r="3" spans="1:14" x14ac:dyDescent="0.25">
      <c r="A3" s="484" t="s">
        <v>650</v>
      </c>
      <c r="B3" s="12">
        <f>'Executive '!C29</f>
        <v>200559</v>
      </c>
      <c r="C3" s="12">
        <f>'Executive '!D29</f>
        <v>170618.31999999998</v>
      </c>
      <c r="D3" s="12">
        <f>'Executive '!G29</f>
        <v>0</v>
      </c>
      <c r="E3" s="12">
        <f>'Executive '!H29</f>
        <v>0</v>
      </c>
      <c r="F3" s="12">
        <f>'Executive '!I29</f>
        <v>-200559</v>
      </c>
      <c r="G3" s="12">
        <f>'Executive '!H29</f>
        <v>0</v>
      </c>
      <c r="H3" s="15">
        <f>G3-D3</f>
        <v>0</v>
      </c>
      <c r="I3" s="68">
        <f>G3-B3</f>
        <v>-200559</v>
      </c>
      <c r="J3" s="485">
        <f>G3/$D$42*1000</f>
        <v>0</v>
      </c>
      <c r="K3" s="5"/>
    </row>
    <row r="4" spans="1:14" x14ac:dyDescent="0.25">
      <c r="A4" s="484" t="s">
        <v>651</v>
      </c>
      <c r="B4" s="12">
        <f>'Town Clerk '!C20</f>
        <v>69158</v>
      </c>
      <c r="C4" s="12">
        <f>'Town Clerk '!D20</f>
        <v>53046.25</v>
      </c>
      <c r="D4" s="12">
        <f>'Town Clerk '!G20</f>
        <v>0</v>
      </c>
      <c r="E4" s="12">
        <f>'Town Clerk '!F20</f>
        <v>0</v>
      </c>
      <c r="F4" s="12">
        <f>'Town Clerk '!G20</f>
        <v>0</v>
      </c>
      <c r="G4" s="12">
        <f>'Town Clerk '!H20</f>
        <v>91793</v>
      </c>
      <c r="H4" s="15">
        <f>G4-D4</f>
        <v>91793</v>
      </c>
      <c r="I4" s="68">
        <f t="shared" ref="I4:I30" si="0">G4-B4</f>
        <v>22635</v>
      </c>
      <c r="J4" s="485">
        <f t="shared" ref="J4:J30" si="1">G4/$D$42*1000</f>
        <v>0.31469961874593561</v>
      </c>
      <c r="K4" s="5"/>
    </row>
    <row r="5" spans="1:14" x14ac:dyDescent="0.25">
      <c r="A5" s="484" t="s">
        <v>652</v>
      </c>
      <c r="B5" s="12">
        <f>'Finance-Tax Collecting '!C19</f>
        <v>63083</v>
      </c>
      <c r="C5" s="12">
        <f>'Finance-Tax Collecting '!D19</f>
        <v>46591.299999999988</v>
      </c>
      <c r="D5" s="12">
        <f>'Finance-Tax Collecting '!I19</f>
        <v>0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71152</v>
      </c>
      <c r="H5" s="15">
        <f t="shared" ref="H5:H30" si="2">G5-D5</f>
        <v>71152</v>
      </c>
      <c r="I5" s="68">
        <f t="shared" si="0"/>
        <v>8069</v>
      </c>
      <c r="J5" s="485">
        <f t="shared" si="1"/>
        <v>0.24393480192401173</v>
      </c>
      <c r="K5" s="5"/>
    </row>
    <row r="6" spans="1:14" x14ac:dyDescent="0.25">
      <c r="A6" s="484" t="s">
        <v>653</v>
      </c>
      <c r="B6" s="12">
        <f>'Real Property Appr'!C13</f>
        <v>69920</v>
      </c>
      <c r="C6" s="12">
        <f>'Real Property Appr'!D13</f>
        <v>41669.32</v>
      </c>
      <c r="D6" s="12">
        <f>'Real Property Appr'!E13</f>
        <v>0</v>
      </c>
      <c r="E6" s="12">
        <f>'Real Property Appr'!F13</f>
        <v>0</v>
      </c>
      <c r="F6" s="12">
        <f>'Real Property Appr'!G13</f>
        <v>-69920</v>
      </c>
      <c r="G6" s="12">
        <f>'Real Property Appr'!F13</f>
        <v>0</v>
      </c>
      <c r="H6" s="15">
        <f t="shared" si="2"/>
        <v>0</v>
      </c>
      <c r="I6" s="68">
        <f t="shared" si="0"/>
        <v>-69920</v>
      </c>
      <c r="J6" s="485">
        <f t="shared" si="1"/>
        <v>0</v>
      </c>
      <c r="K6" s="5"/>
    </row>
    <row r="7" spans="1:14" x14ac:dyDescent="0.25">
      <c r="A7" s="484" t="s">
        <v>141</v>
      </c>
      <c r="B7" s="12">
        <f>Legal!C8</f>
        <v>20000</v>
      </c>
      <c r="C7" s="12">
        <f>Legal!D8</f>
        <v>21166.97</v>
      </c>
      <c r="D7" s="12">
        <f>Legal!G8</f>
        <v>20000</v>
      </c>
      <c r="E7" s="12">
        <f>Legal!F8</f>
        <v>0</v>
      </c>
      <c r="F7" s="12">
        <f>Legal!G8</f>
        <v>20000</v>
      </c>
      <c r="G7" s="12">
        <f>Legal!H8</f>
        <v>30000</v>
      </c>
      <c r="H7" s="15">
        <f t="shared" si="2"/>
        <v>10000</v>
      </c>
      <c r="I7" s="68">
        <f t="shared" si="0"/>
        <v>10000</v>
      </c>
      <c r="J7" s="485">
        <f t="shared" si="1"/>
        <v>0.10285085531988353</v>
      </c>
    </row>
    <row r="8" spans="1:14" x14ac:dyDescent="0.25">
      <c r="A8" s="484" t="s">
        <v>654</v>
      </c>
      <c r="B8" s="12">
        <f>'Planning Zoning '!C17</f>
        <v>41893</v>
      </c>
      <c r="C8" s="12">
        <f>'Planning Zoning '!D17</f>
        <v>31515.940000000002</v>
      </c>
      <c r="D8" s="12">
        <f>'Planning Zoning '!G17</f>
        <v>0</v>
      </c>
      <c r="E8" s="12">
        <f>'Planning Zoning '!H17</f>
        <v>40475</v>
      </c>
      <c r="F8" s="12">
        <f>'Planning Zoning '!I17</f>
        <v>-1418</v>
      </c>
      <c r="G8" s="12">
        <f>'Planning Zoning '!H17</f>
        <v>40475</v>
      </c>
      <c r="H8" s="15">
        <f t="shared" si="2"/>
        <v>40475</v>
      </c>
      <c r="I8" s="68">
        <f t="shared" si="0"/>
        <v>-1418</v>
      </c>
      <c r="J8" s="485">
        <f t="shared" si="1"/>
        <v>0.13876294563574285</v>
      </c>
      <c r="K8" s="5"/>
    </row>
    <row r="9" spans="1:14" x14ac:dyDescent="0.25">
      <c r="A9" s="484" t="s">
        <v>655</v>
      </c>
      <c r="B9" s="12">
        <f>'General Buildings'!C21</f>
        <v>128750</v>
      </c>
      <c r="C9" s="12">
        <f>'General Buildings'!D21</f>
        <v>97319.73000000001</v>
      </c>
      <c r="D9" s="12">
        <f>'General Buildings'!G21</f>
        <v>123750</v>
      </c>
      <c r="E9" s="12">
        <f>'General Buildings'!F21</f>
        <v>0</v>
      </c>
      <c r="F9" s="12">
        <f>'General Buildings'!G21</f>
        <v>123750</v>
      </c>
      <c r="G9" s="12">
        <f>'General Buildings'!H21</f>
        <v>93500</v>
      </c>
      <c r="H9" s="15">
        <f t="shared" si="2"/>
        <v>-30250</v>
      </c>
      <c r="I9" s="68">
        <f t="shared" si="0"/>
        <v>-35250</v>
      </c>
      <c r="J9" s="485">
        <f t="shared" si="1"/>
        <v>0.32055183241363694</v>
      </c>
      <c r="K9" s="5"/>
    </row>
    <row r="10" spans="1:14" x14ac:dyDescent="0.25">
      <c r="A10" s="484" t="s">
        <v>626</v>
      </c>
      <c r="B10" s="12">
        <f>'Cemeteries '!$C$12</f>
        <v>25990</v>
      </c>
      <c r="C10" s="12">
        <f>'Cemeteries '!$D$12</f>
        <v>12401.83</v>
      </c>
      <c r="D10" s="12">
        <f>'Cemeteries '!$G$12</f>
        <v>0</v>
      </c>
      <c r="E10" s="12">
        <f>'Cemeteries '!$C$12</f>
        <v>25990</v>
      </c>
      <c r="F10" s="12">
        <f>'Cemeteries '!$C$12</f>
        <v>25990</v>
      </c>
      <c r="G10" s="12">
        <f>'Cemeteries '!$H$12</f>
        <v>0</v>
      </c>
      <c r="H10" s="15">
        <f t="shared" si="2"/>
        <v>0</v>
      </c>
      <c r="I10" s="68">
        <f t="shared" si="0"/>
        <v>-25990</v>
      </c>
      <c r="J10" s="485">
        <f t="shared" si="1"/>
        <v>0</v>
      </c>
      <c r="K10" s="5"/>
    </row>
    <row r="11" spans="1:14" x14ac:dyDescent="0.25">
      <c r="A11" s="484" t="s">
        <v>192</v>
      </c>
      <c r="B11" s="14">
        <f>'Adv-Reg-Prop.Liab-Oth Gov '!C10</f>
        <v>365058.36</v>
      </c>
      <c r="C11" s="14">
        <f>'Adv-Reg-Prop.Liab-Oth Gov '!D10</f>
        <v>259602.7</v>
      </c>
      <c r="D11" s="14">
        <f>'Adv-Reg-Prop.Liab-Oth Gov '!E10</f>
        <v>0</v>
      </c>
      <c r="E11" s="14">
        <f>'Adv-Reg-Prop.Liab-Oth Gov '!F10</f>
        <v>0</v>
      </c>
      <c r="F11" s="14">
        <f>'Adv-Reg-Prop.Liab-Oth Gov '!G10</f>
        <v>-365058.36</v>
      </c>
      <c r="G11" s="14">
        <f>'Adv-Reg-Prop.Liab-Oth Gov '!F10</f>
        <v>0</v>
      </c>
      <c r="H11" s="15">
        <f t="shared" si="2"/>
        <v>0</v>
      </c>
      <c r="I11" s="68">
        <f t="shared" si="0"/>
        <v>-365058.36</v>
      </c>
      <c r="J11" s="485">
        <f t="shared" si="1"/>
        <v>0</v>
      </c>
      <c r="K11" s="5"/>
    </row>
    <row r="12" spans="1:14" x14ac:dyDescent="0.25">
      <c r="A12" s="484" t="s">
        <v>199</v>
      </c>
      <c r="B12" s="12">
        <f>'Adv-Reg-Prop.Liab-Oth Gov '!C19</f>
        <v>30412</v>
      </c>
      <c r="C12" s="12">
        <f>'Adv-Reg-Prop.Liab-Oth Gov '!D19</f>
        <v>30854.010000000002</v>
      </c>
      <c r="D12" s="12">
        <f>'Adv-Reg-Prop.Liab-Oth Gov '!E19</f>
        <v>0</v>
      </c>
      <c r="E12" s="12">
        <f>'Adv-Reg-Prop.Liab-Oth Gov '!F19</f>
        <v>0</v>
      </c>
      <c r="F12" s="12">
        <f>'Adv-Reg-Prop.Liab-Oth Gov '!G19</f>
        <v>-30412</v>
      </c>
      <c r="G12" s="12">
        <f>'Adv-Reg-Prop.Liab-Oth Gov '!F19</f>
        <v>0</v>
      </c>
      <c r="H12" s="15">
        <f t="shared" si="2"/>
        <v>0</v>
      </c>
      <c r="I12" s="68">
        <f t="shared" si="0"/>
        <v>-30412</v>
      </c>
      <c r="J12" s="485">
        <f t="shared" si="1"/>
        <v>0</v>
      </c>
      <c r="K12" s="5"/>
      <c r="M12" s="27"/>
      <c r="N12" s="27"/>
    </row>
    <row r="13" spans="1:14" x14ac:dyDescent="0.25">
      <c r="A13" s="484" t="s">
        <v>206</v>
      </c>
      <c r="B13" s="12">
        <f>'Adv-Reg-Prop.Liab-Oth Gov '!C24</f>
        <v>2200</v>
      </c>
      <c r="C13" s="12">
        <f>'Adv-Reg-Prop.Liab-Oth Gov '!D24</f>
        <v>262.5</v>
      </c>
      <c r="D13" s="12">
        <f>'Adv-Reg-Prop.Liab-Oth Gov '!E24</f>
        <v>0</v>
      </c>
      <c r="E13" s="12">
        <f>'Adv-Reg-Prop.Liab-Oth Gov '!F24</f>
        <v>0</v>
      </c>
      <c r="F13" s="12">
        <f>'Adv-Reg-Prop.Liab-Oth Gov '!G24</f>
        <v>-2200</v>
      </c>
      <c r="G13" s="12">
        <f>'Adv-Reg-Prop.Liab-Oth Gov '!F24</f>
        <v>0</v>
      </c>
      <c r="H13" s="15">
        <f t="shared" si="2"/>
        <v>0</v>
      </c>
      <c r="I13" s="68">
        <f t="shared" si="0"/>
        <v>-2200</v>
      </c>
      <c r="J13" s="485">
        <f t="shared" si="1"/>
        <v>0</v>
      </c>
      <c r="K13" s="17"/>
      <c r="L13" s="18"/>
      <c r="N13" s="27"/>
    </row>
    <row r="14" spans="1:14" x14ac:dyDescent="0.25">
      <c r="A14" s="484" t="s">
        <v>213</v>
      </c>
      <c r="B14" s="12">
        <f>'Police '!C30</f>
        <v>592530</v>
      </c>
      <c r="C14" s="12">
        <f>'Police '!D30</f>
        <v>409619.73000000004</v>
      </c>
      <c r="D14" s="12">
        <f>'Police '!G30</f>
        <v>0</v>
      </c>
      <c r="E14" s="12">
        <f>'Police '!F30</f>
        <v>0</v>
      </c>
      <c r="F14" s="12">
        <f>'Police '!G30</f>
        <v>0</v>
      </c>
      <c r="G14" s="12">
        <f>'Police '!H30</f>
        <v>0</v>
      </c>
      <c r="H14" s="15">
        <f t="shared" si="2"/>
        <v>0</v>
      </c>
      <c r="I14" s="68">
        <f t="shared" si="0"/>
        <v>-592530</v>
      </c>
      <c r="J14" s="485">
        <f t="shared" si="1"/>
        <v>0</v>
      </c>
      <c r="K14" s="5"/>
      <c r="M14" s="27"/>
    </row>
    <row r="15" spans="1:14" x14ac:dyDescent="0.25">
      <c r="A15" s="484" t="s">
        <v>270</v>
      </c>
      <c r="B15" s="12">
        <f>'Dispatch-BLD INSPECTION '!C4</f>
        <v>60000</v>
      </c>
      <c r="C15" s="12">
        <f>'Dispatch-BLD INSPECTION '!D4</f>
        <v>62406.5</v>
      </c>
      <c r="D15" s="12">
        <f>'Dispatch-BLD INSPECTION '!G4</f>
        <v>0</v>
      </c>
      <c r="E15" s="12">
        <f>'Dispatch-BLD INSPECTION '!F4</f>
        <v>0</v>
      </c>
      <c r="F15" s="12">
        <f>'Dispatch-BLD INSPECTION '!G4</f>
        <v>0</v>
      </c>
      <c r="G15" s="12">
        <f>'Dispatch-BLD INSPECTION '!H4</f>
        <v>0</v>
      </c>
      <c r="H15" s="15">
        <f t="shared" si="2"/>
        <v>0</v>
      </c>
      <c r="I15" s="68">
        <f t="shared" si="0"/>
        <v>-60000</v>
      </c>
      <c r="J15" s="485">
        <f t="shared" si="1"/>
        <v>0</v>
      </c>
      <c r="K15" s="5"/>
      <c r="M15" s="27"/>
    </row>
    <row r="16" spans="1:14" x14ac:dyDescent="0.25">
      <c r="A16" s="484" t="s">
        <v>243</v>
      </c>
      <c r="B16" s="12">
        <f>'Fire '!C28</f>
        <v>199947</v>
      </c>
      <c r="C16" s="12">
        <f>'Fire '!D28</f>
        <v>167263</v>
      </c>
      <c r="D16" s="12">
        <f>'Fire '!G28</f>
        <v>0</v>
      </c>
      <c r="E16" s="12">
        <f>'Fire '!F28</f>
        <v>0</v>
      </c>
      <c r="F16" s="12">
        <f>'Fire '!G28</f>
        <v>0</v>
      </c>
      <c r="G16" s="12">
        <f>'Fire '!H28</f>
        <v>0</v>
      </c>
      <c r="H16" s="15">
        <f t="shared" si="2"/>
        <v>0</v>
      </c>
      <c r="I16" s="68">
        <f t="shared" si="0"/>
        <v>-199947</v>
      </c>
      <c r="J16" s="485">
        <f t="shared" si="1"/>
        <v>0</v>
      </c>
      <c r="K16" s="5"/>
    </row>
    <row r="17" spans="1:17" x14ac:dyDescent="0.25">
      <c r="A17" s="484" t="s">
        <v>276</v>
      </c>
      <c r="B17" s="12">
        <f>'Dispatch-BLD INSPECTION '!C16</f>
        <v>28364</v>
      </c>
      <c r="C17" s="12">
        <f>'Dispatch-BLD INSPECTION '!D16</f>
        <v>19348.810000000001</v>
      </c>
      <c r="D17" s="12">
        <f>'Dispatch-BLD INSPECTION '!G16</f>
        <v>0</v>
      </c>
      <c r="E17" s="12">
        <f>'Dispatch-BLD INSPECTION '!F16</f>
        <v>0</v>
      </c>
      <c r="F17" s="12">
        <f>'Dispatch-BLD INSPECTION '!G16</f>
        <v>0</v>
      </c>
      <c r="G17" s="12">
        <f>'Dispatch-BLD INSPECTION '!H16</f>
        <v>0</v>
      </c>
      <c r="H17" s="15">
        <f t="shared" si="2"/>
        <v>0</v>
      </c>
      <c r="I17" s="68">
        <f t="shared" si="0"/>
        <v>-28364</v>
      </c>
      <c r="J17" s="485">
        <f t="shared" si="1"/>
        <v>0</v>
      </c>
      <c r="K17" s="5"/>
    </row>
    <row r="18" spans="1:17" x14ac:dyDescent="0.25">
      <c r="A18" s="484" t="s">
        <v>288</v>
      </c>
      <c r="B18" s="12">
        <f>'Hwy '!C58</f>
        <v>850976.34</v>
      </c>
      <c r="C18" s="12">
        <f>'Hwy '!D58</f>
        <v>721759.62</v>
      </c>
      <c r="D18" s="12">
        <f>'Hwy '!G58</f>
        <v>0</v>
      </c>
      <c r="E18" s="12">
        <f>'Hwy '!F58</f>
        <v>0</v>
      </c>
      <c r="F18" s="12">
        <f>'Hwy '!G58</f>
        <v>0</v>
      </c>
      <c r="G18" s="12">
        <f>'Hwy '!H58</f>
        <v>0</v>
      </c>
      <c r="H18" s="15">
        <f t="shared" si="2"/>
        <v>0</v>
      </c>
      <c r="I18" s="68">
        <f t="shared" si="0"/>
        <v>-850976.34</v>
      </c>
      <c r="J18" s="485">
        <f t="shared" si="1"/>
        <v>0</v>
      </c>
      <c r="K18" s="5"/>
      <c r="N18" s="30"/>
    </row>
    <row r="19" spans="1:17" x14ac:dyDescent="0.25">
      <c r="A19" s="484" t="s">
        <v>357</v>
      </c>
      <c r="B19" s="12">
        <f>' St Lighting'!C4</f>
        <v>20000</v>
      </c>
      <c r="C19" s="12">
        <f>' St Lighting'!D4</f>
        <v>11704.91</v>
      </c>
      <c r="D19" s="12">
        <f>' St Lighting'!G4</f>
        <v>0</v>
      </c>
      <c r="E19" s="12">
        <f>' St Lighting'!F4</f>
        <v>0</v>
      </c>
      <c r="F19" s="12">
        <f>' St Lighting'!G4</f>
        <v>0</v>
      </c>
      <c r="G19" s="12">
        <f>' St Lighting'!H4</f>
        <v>0</v>
      </c>
      <c r="H19" s="15">
        <f t="shared" si="2"/>
        <v>0</v>
      </c>
      <c r="I19" s="68">
        <f t="shared" si="0"/>
        <v>-20000</v>
      </c>
      <c r="J19" s="485">
        <f t="shared" si="1"/>
        <v>0</v>
      </c>
    </row>
    <row r="20" spans="1:17" x14ac:dyDescent="0.25">
      <c r="A20" s="484" t="s">
        <v>8</v>
      </c>
      <c r="B20" s="12">
        <f>'Ambulance GF '!C13</f>
        <v>75057</v>
      </c>
      <c r="C20" s="12">
        <f>'Ambulance GF '!D13</f>
        <v>61648.28</v>
      </c>
      <c r="D20" s="12">
        <f>'Ambulance GF '!G13</f>
        <v>0</v>
      </c>
      <c r="E20" s="12">
        <f>'Ambulance GF '!F13</f>
        <v>0</v>
      </c>
      <c r="F20" s="12">
        <f>'Ambulance GF '!G13</f>
        <v>0</v>
      </c>
      <c r="G20" s="12">
        <f>'Ambulance GF '!H13</f>
        <v>0</v>
      </c>
      <c r="H20" s="15">
        <f t="shared" si="2"/>
        <v>0</v>
      </c>
      <c r="I20" s="68">
        <f t="shared" si="0"/>
        <v>-75057</v>
      </c>
      <c r="J20" s="485">
        <f t="shared" si="1"/>
        <v>0</v>
      </c>
      <c r="K20" s="5"/>
    </row>
    <row r="21" spans="1:17" x14ac:dyDescent="0.25">
      <c r="A21" s="484" t="s">
        <v>9</v>
      </c>
      <c r="B21" s="12">
        <f>'Ambulance GF '!C21</f>
        <v>500</v>
      </c>
      <c r="C21" s="12">
        <f>'Ambulance GF '!D21</f>
        <v>0</v>
      </c>
      <c r="D21" s="12">
        <f>'Ambulance GF '!G21</f>
        <v>500</v>
      </c>
      <c r="E21" s="12">
        <f>'Ambulance GF '!F21</f>
        <v>0</v>
      </c>
      <c r="F21" s="12">
        <f>'Ambulance GF '!G21</f>
        <v>500</v>
      </c>
      <c r="G21" s="12">
        <f>'Ambulance GF '!H21</f>
        <v>500</v>
      </c>
      <c r="H21" s="15">
        <f t="shared" si="2"/>
        <v>0</v>
      </c>
      <c r="I21" s="68">
        <f t="shared" si="0"/>
        <v>0</v>
      </c>
      <c r="J21" s="485">
        <f t="shared" si="1"/>
        <v>1.7141809219980587E-3</v>
      </c>
    </row>
    <row r="22" spans="1:17" x14ac:dyDescent="0.25">
      <c r="A22" s="484" t="s">
        <v>10</v>
      </c>
      <c r="B22" s="12">
        <f>'Library '!C5</f>
        <v>180200</v>
      </c>
      <c r="C22" s="12">
        <f>'Library '!D5</f>
        <v>180200</v>
      </c>
      <c r="D22" s="12">
        <f>'Library '!G5</f>
        <v>180200</v>
      </c>
      <c r="E22" s="12">
        <f>'Library '!F5</f>
        <v>0</v>
      </c>
      <c r="F22" s="12">
        <f>'Library '!G5</f>
        <v>180200</v>
      </c>
      <c r="G22" s="12">
        <f>'Library '!H5</f>
        <v>205800</v>
      </c>
      <c r="H22" s="15">
        <f t="shared" si="2"/>
        <v>25600</v>
      </c>
      <c r="I22" s="68">
        <f t="shared" si="0"/>
        <v>25600</v>
      </c>
      <c r="J22" s="485">
        <f t="shared" si="1"/>
        <v>0.70555686749440094</v>
      </c>
      <c r="K22" s="5"/>
    </row>
    <row r="23" spans="1:17" x14ac:dyDescent="0.25">
      <c r="A23" s="484" t="s">
        <v>11</v>
      </c>
      <c r="B23" s="12">
        <f>'CULTURE-CONS COMM '!C10</f>
        <v>1270</v>
      </c>
      <c r="C23" s="12">
        <f>'CULTURE-CONS COMM '!D10</f>
        <v>318.02</v>
      </c>
      <c r="D23" s="12">
        <f>'CULTURE-CONS COMM '!G10</f>
        <v>0</v>
      </c>
      <c r="E23" s="12">
        <f>'CULTURE-CONS COMM '!F10</f>
        <v>0</v>
      </c>
      <c r="F23" s="12">
        <f>'CULTURE-CONS COMM '!G10</f>
        <v>0</v>
      </c>
      <c r="G23" s="12">
        <f>'CULTURE-CONS COMM '!H10</f>
        <v>0</v>
      </c>
      <c r="H23" s="15">
        <f t="shared" si="2"/>
        <v>0</v>
      </c>
      <c r="I23" s="68">
        <f t="shared" si="0"/>
        <v>-1270</v>
      </c>
      <c r="J23" s="485">
        <f t="shared" si="1"/>
        <v>0</v>
      </c>
    </row>
    <row r="24" spans="1:17" x14ac:dyDescent="0.25">
      <c r="A24" s="484" t="s">
        <v>419</v>
      </c>
      <c r="B24" s="14">
        <f>'Debt Service GF'!C8</f>
        <v>53816</v>
      </c>
      <c r="C24" s="14">
        <f>'Debt Service GF'!D8</f>
        <v>53731.83</v>
      </c>
      <c r="D24" s="14">
        <f>'Debt Service GF'!G8</f>
        <v>0</v>
      </c>
      <c r="E24" s="14">
        <f>'Debt Service GF'!F8</f>
        <v>0</v>
      </c>
      <c r="F24" s="14">
        <f>'Debt Service GF'!G8</f>
        <v>0</v>
      </c>
      <c r="G24" s="14">
        <f>'Debt Service GF'!H8</f>
        <v>0</v>
      </c>
      <c r="H24" s="15">
        <f t="shared" si="2"/>
        <v>0</v>
      </c>
      <c r="I24" s="68">
        <f t="shared" si="0"/>
        <v>-53816</v>
      </c>
      <c r="J24" s="485">
        <f t="shared" si="1"/>
        <v>0</v>
      </c>
    </row>
    <row r="25" spans="1:17" x14ac:dyDescent="0.25">
      <c r="A25" s="484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2"/>
        <v>0</v>
      </c>
      <c r="I25" s="68">
        <f t="shared" si="0"/>
        <v>0</v>
      </c>
      <c r="J25" s="485">
        <f t="shared" si="1"/>
        <v>6.8567236879922347E-2</v>
      </c>
    </row>
    <row r="26" spans="1:17" ht="15.6" hidden="1" x14ac:dyDescent="0.3">
      <c r="A26" s="484" t="s">
        <v>656</v>
      </c>
      <c r="B26" s="11"/>
      <c r="C26" s="12"/>
      <c r="D26" s="7"/>
      <c r="E26" s="13"/>
      <c r="F26" s="14"/>
      <c r="G26" s="11"/>
      <c r="H26" s="15">
        <f t="shared" si="2"/>
        <v>0</v>
      </c>
      <c r="I26" s="68">
        <f t="shared" si="0"/>
        <v>0</v>
      </c>
      <c r="J26" s="485">
        <f t="shared" si="1"/>
        <v>0</v>
      </c>
    </row>
    <row r="27" spans="1:17" x14ac:dyDescent="0.25">
      <c r="A27" s="484" t="s">
        <v>657</v>
      </c>
      <c r="B27" s="12">
        <f>Health!C8</f>
        <v>10212</v>
      </c>
      <c r="C27" s="12">
        <f>Health!D8</f>
        <v>3352.37</v>
      </c>
      <c r="D27" s="12">
        <f>Health!G8</f>
        <v>0</v>
      </c>
      <c r="E27" s="12">
        <f>Health!F8</f>
        <v>0</v>
      </c>
      <c r="F27" s="12">
        <f>Health!G8</f>
        <v>0</v>
      </c>
      <c r="G27" s="12">
        <f>Health!H8</f>
        <v>0</v>
      </c>
      <c r="H27" s="15">
        <f t="shared" si="2"/>
        <v>0</v>
      </c>
      <c r="I27" s="68">
        <f t="shared" si="0"/>
        <v>-10212</v>
      </c>
      <c r="J27" s="485">
        <f t="shared" si="1"/>
        <v>0</v>
      </c>
    </row>
    <row r="28" spans="1:17" x14ac:dyDescent="0.25">
      <c r="A28" s="484" t="s">
        <v>373</v>
      </c>
      <c r="B28" s="12">
        <f>'Direct Assistance'!C13</f>
        <v>64932</v>
      </c>
      <c r="C28" s="12">
        <f>'Direct Assistance'!D13</f>
        <v>50486.82</v>
      </c>
      <c r="D28" s="12">
        <f>'Direct Assistance'!G13</f>
        <v>0</v>
      </c>
      <c r="E28" s="12">
        <f>'Direct Assistance'!F13</f>
        <v>0</v>
      </c>
      <c r="F28" s="12">
        <f>'Direct Assistance'!G13</f>
        <v>0</v>
      </c>
      <c r="G28" s="12">
        <f>'Direct Assistance'!H13</f>
        <v>55875</v>
      </c>
      <c r="H28" s="15">
        <f t="shared" si="2"/>
        <v>55875</v>
      </c>
      <c r="I28" s="68">
        <f t="shared" si="0"/>
        <v>-9057</v>
      </c>
      <c r="J28" s="485">
        <f t="shared" si="1"/>
        <v>0.19155971803328306</v>
      </c>
      <c r="K28" s="5"/>
    </row>
    <row r="29" spans="1:17" ht="15.6" hidden="1" x14ac:dyDescent="0.3">
      <c r="A29" s="484" t="s">
        <v>658</v>
      </c>
      <c r="B29" s="11"/>
      <c r="C29" s="12"/>
      <c r="D29" s="7"/>
      <c r="E29" s="13"/>
      <c r="F29" s="14"/>
      <c r="G29" s="11"/>
      <c r="H29" s="15">
        <f t="shared" si="2"/>
        <v>0</v>
      </c>
      <c r="I29" s="68">
        <f t="shared" si="0"/>
        <v>0</v>
      </c>
      <c r="J29" s="485">
        <f t="shared" si="1"/>
        <v>0</v>
      </c>
    </row>
    <row r="30" spans="1:17" x14ac:dyDescent="0.25">
      <c r="A30" s="484" t="s">
        <v>659</v>
      </c>
      <c r="B30" s="12">
        <f>'Parks '!C18</f>
        <v>209542.04</v>
      </c>
      <c r="C30" s="12">
        <f>'Parks '!D18</f>
        <v>166244.05000000005</v>
      </c>
      <c r="D30" s="12">
        <f>'Parks '!G18</f>
        <v>0</v>
      </c>
      <c r="E30" s="12">
        <f>'Parks '!F18</f>
        <v>0</v>
      </c>
      <c r="F30" s="12">
        <f>'Parks '!G18</f>
        <v>0</v>
      </c>
      <c r="G30" s="12">
        <f>'Parks '!H18</f>
        <v>0</v>
      </c>
      <c r="H30" s="15">
        <f t="shared" si="2"/>
        <v>0</v>
      </c>
      <c r="I30" s="68">
        <f t="shared" si="0"/>
        <v>-209542.04</v>
      </c>
      <c r="J30" s="485">
        <f t="shared" si="1"/>
        <v>0</v>
      </c>
      <c r="K30" s="5"/>
    </row>
    <row r="31" spans="1:17" s="20" customFormat="1" ht="16.2" thickBot="1" x14ac:dyDescent="0.35">
      <c r="A31" s="486" t="s">
        <v>13</v>
      </c>
      <c r="B31" s="487">
        <f t="shared" ref="B31:J31" si="3">SUM(B3:B30)</f>
        <v>3384369.7399999998</v>
      </c>
      <c r="C31" s="487">
        <f>SUM(C3:C30)</f>
        <v>2673132.8100000005</v>
      </c>
      <c r="D31" s="487">
        <f t="shared" si="3"/>
        <v>344450</v>
      </c>
      <c r="E31" s="487">
        <f t="shared" si="3"/>
        <v>66465</v>
      </c>
      <c r="F31" s="487">
        <f t="shared" si="3"/>
        <v>-299127.36</v>
      </c>
      <c r="G31" s="488">
        <f>SUM(G3:G30)</f>
        <v>609095</v>
      </c>
      <c r="H31" s="487">
        <f>SUM(H3:H30)</f>
        <v>264645</v>
      </c>
      <c r="I31" s="487">
        <f>SUM(I3:I30)</f>
        <v>-2775274.7399999998</v>
      </c>
      <c r="J31" s="521">
        <f t="shared" si="3"/>
        <v>2.0881980573688153</v>
      </c>
      <c r="L31" s="21"/>
      <c r="M31" s="21"/>
      <c r="N31" s="21"/>
      <c r="O31" s="21"/>
    </row>
    <row r="32" spans="1:17" ht="15" customHeight="1" thickBot="1" x14ac:dyDescent="0.35">
      <c r="A32" s="5"/>
      <c r="C32" s="463"/>
      <c r="D32" s="22"/>
      <c r="E32" s="22"/>
      <c r="F32" s="22"/>
      <c r="G32" s="23"/>
      <c r="H32" s="475"/>
      <c r="I32" s="476"/>
      <c r="K32" t="s">
        <v>1</v>
      </c>
      <c r="M32" s="21"/>
      <c r="N32" s="21"/>
      <c r="O32" s="21"/>
      <c r="P32" s="21"/>
      <c r="Q32" s="21"/>
    </row>
    <row r="33" spans="1:14" s="20" customFormat="1" ht="16.2" thickBot="1" x14ac:dyDescent="0.35">
      <c r="A33" s="489" t="s">
        <v>15</v>
      </c>
      <c r="B33" s="490">
        <f>B31</f>
        <v>3384369.7399999998</v>
      </c>
      <c r="C33" s="490">
        <f t="shared" ref="C33:G33" si="4">C31</f>
        <v>2673132.8100000005</v>
      </c>
      <c r="D33" s="490">
        <f t="shared" si="4"/>
        <v>344450</v>
      </c>
      <c r="E33" s="490">
        <f t="shared" si="4"/>
        <v>66465</v>
      </c>
      <c r="F33" s="490">
        <f t="shared" si="4"/>
        <v>-299127.36</v>
      </c>
      <c r="G33" s="491">
        <f t="shared" si="4"/>
        <v>609095</v>
      </c>
      <c r="H33" s="27"/>
      <c r="I33" s="27"/>
      <c r="N33" s="473"/>
    </row>
    <row r="34" spans="1:14" s="20" customFormat="1" ht="17.25" customHeight="1" thickBot="1" x14ac:dyDescent="0.35">
      <c r="A34" s="479"/>
      <c r="B34" s="26"/>
      <c r="C34" s="475"/>
      <c r="E34" s="477"/>
      <c r="H34" s="27"/>
      <c r="I34" s="27"/>
      <c r="N34" s="473"/>
    </row>
    <row r="35" spans="1:14" s="20" customFormat="1" ht="16.2" thickBot="1" x14ac:dyDescent="0.35">
      <c r="A35" s="489" t="s">
        <v>16</v>
      </c>
      <c r="B35" s="492">
        <f>'Revenue est. 2023'!C93</f>
        <v>1099589</v>
      </c>
      <c r="C35" s="492">
        <f>'Revenue est. 2023'!D93</f>
        <v>1065644</v>
      </c>
      <c r="D35" s="493">
        <v>1062580</v>
      </c>
      <c r="E35" s="494"/>
      <c r="F35" s="494"/>
      <c r="G35" s="495">
        <f>'Revenue est. 2023'!F93</f>
        <v>0</v>
      </c>
      <c r="H35" s="27"/>
      <c r="I35" s="27"/>
      <c r="N35" s="473"/>
    </row>
    <row r="36" spans="1:14" s="20" customFormat="1" ht="16.2" thickBot="1" x14ac:dyDescent="0.35">
      <c r="A36" s="6"/>
      <c r="B36" s="478"/>
      <c r="C36" s="26"/>
      <c r="D36" s="26"/>
      <c r="N36" s="473"/>
    </row>
    <row r="37" spans="1:14" s="20" customFormat="1" ht="15.6" x14ac:dyDescent="0.3">
      <c r="A37" s="496" t="s">
        <v>17</v>
      </c>
      <c r="B37" s="497">
        <f>B33-B35</f>
        <v>2284780.7399999998</v>
      </c>
      <c r="C37" s="497"/>
      <c r="D37" s="497">
        <f>D33-D35</f>
        <v>-718130</v>
      </c>
      <c r="E37" s="498"/>
      <c r="F37" s="498"/>
      <c r="G37" s="499">
        <f>G33-G35</f>
        <v>609095</v>
      </c>
      <c r="N37" s="474"/>
    </row>
    <row r="38" spans="1:14" s="20" customFormat="1" ht="15.6" x14ac:dyDescent="0.3">
      <c r="A38" s="500" t="s">
        <v>18</v>
      </c>
      <c r="B38" s="13">
        <v>95500</v>
      </c>
      <c r="C38" s="8"/>
      <c r="D38" s="13">
        <v>99500</v>
      </c>
      <c r="E38" s="8" t="s">
        <v>19</v>
      </c>
      <c r="F38" s="8"/>
      <c r="G38" s="501">
        <v>95500</v>
      </c>
      <c r="N38" s="474"/>
    </row>
    <row r="39" spans="1:14" s="20" customFormat="1" ht="15.6" x14ac:dyDescent="0.3">
      <c r="A39" s="500" t="s">
        <v>20</v>
      </c>
      <c r="B39" s="13">
        <v>276262</v>
      </c>
      <c r="C39" s="8"/>
      <c r="D39" s="13">
        <v>175000</v>
      </c>
      <c r="E39" s="8" t="s">
        <v>21</v>
      </c>
      <c r="F39" s="8"/>
      <c r="G39" s="501">
        <v>200000</v>
      </c>
    </row>
    <row r="40" spans="1:14" s="20" customFormat="1" ht="16.2" thickBot="1" x14ac:dyDescent="0.35">
      <c r="A40" s="502" t="s">
        <v>22</v>
      </c>
      <c r="B40" s="487">
        <f>B37+B38+B39</f>
        <v>2656542.7399999998</v>
      </c>
      <c r="C40" s="487"/>
      <c r="D40" s="487">
        <f>D37+D38+D39</f>
        <v>-443630</v>
      </c>
      <c r="E40" s="503"/>
      <c r="F40" s="503"/>
      <c r="G40" s="504">
        <f>G37+G38+G39</f>
        <v>904595</v>
      </c>
    </row>
    <row r="41" spans="1:14" s="20" customFormat="1" ht="16.2" thickBot="1" x14ac:dyDescent="0.35">
      <c r="B41" s="26"/>
      <c r="D41" s="26"/>
      <c r="J41" s="20" t="s">
        <v>1</v>
      </c>
    </row>
    <row r="42" spans="1:14" s="20" customFormat="1" ht="16.2" thickBot="1" x14ac:dyDescent="0.35">
      <c r="A42" s="489" t="s">
        <v>23</v>
      </c>
      <c r="B42" s="490">
        <v>259858560</v>
      </c>
      <c r="C42" s="505"/>
      <c r="D42" s="490">
        <v>291684497</v>
      </c>
      <c r="E42" s="505" t="s">
        <v>24</v>
      </c>
      <c r="F42" s="505">
        <v>277502024</v>
      </c>
      <c r="G42" s="491">
        <v>291684497</v>
      </c>
    </row>
    <row r="43" spans="1:14" s="20" customFormat="1" ht="16.2" thickBot="1" x14ac:dyDescent="0.35">
      <c r="A43" s="6"/>
      <c r="B43" s="29"/>
      <c r="G43" s="29"/>
    </row>
    <row r="44" spans="1:14" ht="13.5" customHeight="1" x14ac:dyDescent="0.25">
      <c r="A44" s="506" t="s">
        <v>25</v>
      </c>
      <c r="B44" s="507">
        <f>B40/B42*1000</f>
        <v>10.223033407096537</v>
      </c>
      <c r="C44" s="508"/>
      <c r="D44" s="508">
        <f>D40/D42*1000</f>
        <v>-1.5209241648519976</v>
      </c>
      <c r="E44" s="508">
        <f>D44-B44</f>
        <v>-11.743957571948535</v>
      </c>
      <c r="F44" s="509"/>
      <c r="G44" s="510">
        <f>G40/G42*1000</f>
        <v>3.1012789822696676</v>
      </c>
      <c r="I44" s="30"/>
    </row>
    <row r="45" spans="1:14" x14ac:dyDescent="0.25">
      <c r="A45" s="511" t="s">
        <v>26</v>
      </c>
      <c r="B45" s="7">
        <v>1.538</v>
      </c>
      <c r="C45" s="7"/>
      <c r="D45" s="7"/>
      <c r="E45" s="7"/>
      <c r="F45" s="7"/>
      <c r="G45" s="512">
        <v>1.1299999999999999</v>
      </c>
    </row>
    <row r="46" spans="1:14" x14ac:dyDescent="0.25">
      <c r="A46" s="511" t="s">
        <v>27</v>
      </c>
      <c r="B46" s="7">
        <v>1.0660000000000001</v>
      </c>
      <c r="C46" s="7"/>
      <c r="D46" s="7"/>
      <c r="E46" s="7"/>
      <c r="F46" s="7"/>
      <c r="G46" s="512">
        <v>1.04</v>
      </c>
    </row>
    <row r="47" spans="1:14" ht="13.8" thickBot="1" x14ac:dyDescent="0.3">
      <c r="A47" s="513" t="s">
        <v>28</v>
      </c>
      <c r="B47" s="514">
        <f>SUM(B44:B46)</f>
        <v>12.827033407096538</v>
      </c>
      <c r="C47" s="515"/>
      <c r="D47" s="515"/>
      <c r="E47" s="515"/>
      <c r="F47" s="515"/>
      <c r="G47" s="516">
        <f>SUM(G44:G46)</f>
        <v>5.271278982269668</v>
      </c>
    </row>
    <row r="48" spans="1:14" x14ac:dyDescent="0.25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D17" sqref="D17"/>
    </sheetView>
  </sheetViews>
  <sheetFormatPr defaultRowHeight="13.2" x14ac:dyDescent="0.25"/>
  <cols>
    <col min="1" max="1" width="14.33203125" bestFit="1" customWidth="1"/>
    <col min="2" max="2" width="45.5546875" bestFit="1" customWidth="1"/>
    <col min="3" max="3" width="16.6640625" style="96" customWidth="1"/>
    <col min="4" max="4" width="16.6640625" style="5" customWidth="1"/>
    <col min="5" max="5" width="16.6640625" style="5" hidden="1" customWidth="1"/>
    <col min="6" max="6" width="12.44140625" hidden="1" customWidth="1"/>
    <col min="7" max="7" width="12.44140625" customWidth="1"/>
    <col min="8" max="8" width="13.33203125" style="55" bestFit="1" customWidth="1"/>
    <col min="9" max="9" width="11.6640625" customWidth="1"/>
    <col min="10" max="10" width="9.5546875" customWidth="1"/>
  </cols>
  <sheetData>
    <row r="1" spans="1:12" ht="58.5" customHeight="1" x14ac:dyDescent="0.25">
      <c r="A1" s="279"/>
      <c r="B1" s="58" t="s">
        <v>381</v>
      </c>
      <c r="C1" s="141" t="s">
        <v>679</v>
      </c>
      <c r="D1" s="141" t="s">
        <v>680</v>
      </c>
      <c r="E1" s="59">
        <f>'[1]Welfare 2020'!E1</f>
        <v>0</v>
      </c>
      <c r="F1" s="60" t="str">
        <f>'[1]Welfare 2020'!F1</f>
        <v>Comments, Changes
&amp; Adjustments</v>
      </c>
      <c r="G1" s="59" t="s">
        <v>681</v>
      </c>
      <c r="H1" s="33" t="s">
        <v>682</v>
      </c>
      <c r="I1" s="273" t="s">
        <v>32</v>
      </c>
      <c r="J1" s="33" t="s">
        <v>33</v>
      </c>
    </row>
    <row r="2" spans="1:12" ht="15.6" x14ac:dyDescent="0.25">
      <c r="A2" s="280" t="s">
        <v>382</v>
      </c>
      <c r="B2" s="280" t="s">
        <v>383</v>
      </c>
      <c r="C2" s="233"/>
      <c r="D2" s="62"/>
      <c r="E2" s="62"/>
      <c r="F2" s="7"/>
      <c r="G2" s="40"/>
      <c r="H2" s="38"/>
      <c r="I2" s="40"/>
      <c r="J2" s="40"/>
    </row>
    <row r="3" spans="1:12" x14ac:dyDescent="0.25">
      <c r="A3" s="157" t="s">
        <v>38</v>
      </c>
      <c r="B3" s="42" t="s">
        <v>384</v>
      </c>
      <c r="C3" s="458">
        <v>50000</v>
      </c>
      <c r="D3" s="65">
        <v>36460.5</v>
      </c>
      <c r="E3" s="65"/>
      <c r="F3" s="9"/>
      <c r="G3" s="43"/>
      <c r="H3" s="458"/>
      <c r="I3" s="19">
        <f t="shared" ref="I3:I17" si="0">H3-C3</f>
        <v>-50000</v>
      </c>
      <c r="J3" s="45">
        <f t="shared" ref="J3:J17" si="1">I3/C3</f>
        <v>-1</v>
      </c>
    </row>
    <row r="4" spans="1:12" x14ac:dyDescent="0.25">
      <c r="A4" s="157" t="s">
        <v>155</v>
      </c>
      <c r="B4" s="42" t="s">
        <v>385</v>
      </c>
      <c r="C4" s="459">
        <v>46935.040000000001</v>
      </c>
      <c r="D4" s="65">
        <v>39740.65</v>
      </c>
      <c r="E4" s="65"/>
      <c r="F4" s="168"/>
      <c r="G4" s="43"/>
      <c r="H4" s="459"/>
      <c r="I4" s="19">
        <f t="shared" si="0"/>
        <v>-46935.040000000001</v>
      </c>
      <c r="J4" s="45">
        <f t="shared" si="1"/>
        <v>-1</v>
      </c>
      <c r="L4" s="18"/>
    </row>
    <row r="5" spans="1:12" x14ac:dyDescent="0.25">
      <c r="A5" s="157" t="s">
        <v>44</v>
      </c>
      <c r="B5" s="42" t="s">
        <v>96</v>
      </c>
      <c r="C5" s="458">
        <v>7500</v>
      </c>
      <c r="D5" s="65">
        <v>5739.73</v>
      </c>
      <c r="E5" s="65"/>
      <c r="F5" s="9"/>
      <c r="G5" s="43"/>
      <c r="H5" s="458"/>
      <c r="I5" s="19">
        <f t="shared" si="0"/>
        <v>-7500</v>
      </c>
      <c r="J5" s="45">
        <f t="shared" si="1"/>
        <v>-1</v>
      </c>
      <c r="K5" s="53"/>
    </row>
    <row r="6" spans="1:12" x14ac:dyDescent="0.25">
      <c r="A6" s="157" t="s">
        <v>46</v>
      </c>
      <c r="B6" s="42" t="s">
        <v>47</v>
      </c>
      <c r="C6" s="458">
        <v>6599</v>
      </c>
      <c r="D6" s="65">
        <v>5252.41</v>
      </c>
      <c r="E6" s="65"/>
      <c r="F6" s="9"/>
      <c r="G6" s="43"/>
      <c r="H6" s="458"/>
      <c r="I6" s="19">
        <f t="shared" si="0"/>
        <v>-6599</v>
      </c>
      <c r="J6" s="45">
        <f t="shared" si="1"/>
        <v>-1</v>
      </c>
    </row>
    <row r="7" spans="1:12" x14ac:dyDescent="0.25">
      <c r="A7" s="157" t="s">
        <v>185</v>
      </c>
      <c r="B7" s="73" t="s">
        <v>613</v>
      </c>
      <c r="C7" s="458">
        <v>0</v>
      </c>
      <c r="D7" s="65">
        <v>4257</v>
      </c>
      <c r="E7" s="65"/>
      <c r="F7" s="9"/>
      <c r="G7" s="43"/>
      <c r="H7" s="458"/>
      <c r="I7" s="19">
        <f t="shared" si="0"/>
        <v>0</v>
      </c>
      <c r="J7" s="45" t="e">
        <f t="shared" si="1"/>
        <v>#DIV/0!</v>
      </c>
    </row>
    <row r="8" spans="1:12" x14ac:dyDescent="0.25">
      <c r="A8" s="157" t="s">
        <v>386</v>
      </c>
      <c r="B8" s="73" t="s">
        <v>387</v>
      </c>
      <c r="C8" s="458">
        <v>55000</v>
      </c>
      <c r="D8" s="65">
        <v>41411.53</v>
      </c>
      <c r="E8" s="65"/>
      <c r="F8" s="9"/>
      <c r="G8" s="43"/>
      <c r="H8" s="458"/>
      <c r="I8" s="19">
        <f t="shared" si="0"/>
        <v>-55000</v>
      </c>
      <c r="J8" s="45">
        <f t="shared" si="1"/>
        <v>-1</v>
      </c>
    </row>
    <row r="9" spans="1:12" x14ac:dyDescent="0.25">
      <c r="A9" s="157" t="s">
        <v>388</v>
      </c>
      <c r="B9" s="73" t="s">
        <v>389</v>
      </c>
      <c r="C9" s="458">
        <v>4208</v>
      </c>
      <c r="D9" s="65">
        <v>3168.2</v>
      </c>
      <c r="E9" s="65"/>
      <c r="F9" s="9"/>
      <c r="G9" s="43"/>
      <c r="H9" s="458"/>
      <c r="I9" s="19">
        <f t="shared" si="0"/>
        <v>-4208</v>
      </c>
      <c r="J9" s="45">
        <f t="shared" si="1"/>
        <v>-1</v>
      </c>
    </row>
    <row r="10" spans="1:12" x14ac:dyDescent="0.25">
      <c r="A10" s="157" t="s">
        <v>390</v>
      </c>
      <c r="B10" s="73" t="s">
        <v>391</v>
      </c>
      <c r="C10" s="458">
        <v>15000</v>
      </c>
      <c r="D10" s="65">
        <v>15566.1</v>
      </c>
      <c r="E10" s="65"/>
      <c r="F10" s="9"/>
      <c r="G10" s="43"/>
      <c r="H10" s="458"/>
      <c r="I10" s="19">
        <f t="shared" si="0"/>
        <v>-15000</v>
      </c>
      <c r="J10" s="45">
        <f t="shared" si="1"/>
        <v>-1</v>
      </c>
    </row>
    <row r="11" spans="1:12" x14ac:dyDescent="0.25">
      <c r="A11" s="157" t="s">
        <v>392</v>
      </c>
      <c r="B11" s="73" t="s">
        <v>393</v>
      </c>
      <c r="C11" s="458">
        <v>5000</v>
      </c>
      <c r="D11" s="65">
        <v>3404.43</v>
      </c>
      <c r="E11" s="65"/>
      <c r="F11" s="9"/>
      <c r="G11" s="43"/>
      <c r="H11" s="458"/>
      <c r="I11" s="19">
        <f t="shared" si="0"/>
        <v>-5000</v>
      </c>
      <c r="J11" s="45">
        <f t="shared" si="1"/>
        <v>-1</v>
      </c>
    </row>
    <row r="12" spans="1:12" x14ac:dyDescent="0.25">
      <c r="A12" s="157" t="s">
        <v>394</v>
      </c>
      <c r="B12" s="73" t="s">
        <v>395</v>
      </c>
      <c r="C12" s="458">
        <v>5000</v>
      </c>
      <c r="D12" s="65">
        <v>1077.25</v>
      </c>
      <c r="E12" s="65"/>
      <c r="F12" s="9"/>
      <c r="G12" s="43"/>
      <c r="H12" s="458"/>
      <c r="I12" s="19">
        <f t="shared" si="0"/>
        <v>-5000</v>
      </c>
      <c r="J12" s="45">
        <f t="shared" si="1"/>
        <v>-1</v>
      </c>
    </row>
    <row r="13" spans="1:12" x14ac:dyDescent="0.25">
      <c r="A13" s="157" t="s">
        <v>396</v>
      </c>
      <c r="B13" s="73" t="s">
        <v>397</v>
      </c>
      <c r="C13" s="458">
        <v>8000</v>
      </c>
      <c r="D13" s="65">
        <v>5003.45</v>
      </c>
      <c r="E13" s="65"/>
      <c r="F13" s="9"/>
      <c r="G13" s="43"/>
      <c r="H13" s="458"/>
      <c r="I13" s="19">
        <f t="shared" si="0"/>
        <v>-8000</v>
      </c>
      <c r="J13" s="45">
        <f t="shared" si="1"/>
        <v>-1</v>
      </c>
    </row>
    <row r="14" spans="1:12" x14ac:dyDescent="0.25">
      <c r="A14" s="157" t="s">
        <v>398</v>
      </c>
      <c r="B14" s="73" t="s">
        <v>399</v>
      </c>
      <c r="C14" s="458">
        <v>500</v>
      </c>
      <c r="D14" s="65">
        <v>381.89</v>
      </c>
      <c r="E14" s="65"/>
      <c r="F14" s="9"/>
      <c r="G14" s="43"/>
      <c r="H14" s="458"/>
      <c r="I14" s="19">
        <f t="shared" si="0"/>
        <v>-500</v>
      </c>
      <c r="J14" s="45">
        <f t="shared" si="1"/>
        <v>-1</v>
      </c>
    </row>
    <row r="15" spans="1:12" x14ac:dyDescent="0.25">
      <c r="A15" s="157" t="s">
        <v>400</v>
      </c>
      <c r="B15" s="73" t="s">
        <v>401</v>
      </c>
      <c r="C15" s="458">
        <v>5000</v>
      </c>
      <c r="D15" s="65">
        <v>3952.79</v>
      </c>
      <c r="E15" s="65"/>
      <c r="F15" s="9"/>
      <c r="G15" s="43"/>
      <c r="H15" s="458"/>
      <c r="I15" s="19">
        <f t="shared" si="0"/>
        <v>-5000</v>
      </c>
      <c r="J15" s="45">
        <f t="shared" si="1"/>
        <v>-1</v>
      </c>
    </row>
    <row r="16" spans="1:12" x14ac:dyDescent="0.25">
      <c r="A16" s="157" t="s">
        <v>402</v>
      </c>
      <c r="B16" s="73" t="s">
        <v>403</v>
      </c>
      <c r="C16" s="458">
        <v>800</v>
      </c>
      <c r="D16" s="65">
        <v>828.12</v>
      </c>
      <c r="E16" s="65"/>
      <c r="F16" s="9"/>
      <c r="G16" s="43"/>
      <c r="H16" s="458"/>
      <c r="I16" s="19">
        <f t="shared" si="0"/>
        <v>-800</v>
      </c>
      <c r="J16" s="45">
        <f t="shared" si="1"/>
        <v>-1</v>
      </c>
    </row>
    <row r="17" spans="1:10" x14ac:dyDescent="0.25">
      <c r="A17" s="157" t="s">
        <v>404</v>
      </c>
      <c r="B17" s="73" t="s">
        <v>405</v>
      </c>
      <c r="C17" s="458">
        <v>0</v>
      </c>
      <c r="D17" s="65"/>
      <c r="E17" s="65"/>
      <c r="F17" s="9"/>
      <c r="G17" s="43"/>
      <c r="H17" s="458"/>
      <c r="I17" s="19">
        <f t="shared" si="0"/>
        <v>0</v>
      </c>
      <c r="J17" s="45" t="e">
        <f t="shared" si="1"/>
        <v>#DIV/0!</v>
      </c>
    </row>
    <row r="18" spans="1:10" ht="15.6" x14ac:dyDescent="0.25">
      <c r="A18" s="36" t="s">
        <v>84</v>
      </c>
      <c r="B18" s="36" t="s">
        <v>406</v>
      </c>
      <c r="C18" s="50">
        <f>SUM(C3:C17)</f>
        <v>209542.04</v>
      </c>
      <c r="D18" s="50">
        <f>SUM(D3:D17)</f>
        <v>166244.05000000005</v>
      </c>
      <c r="E18" s="74">
        <f t="shared" ref="E18:F18" si="2">SUM(E3:E16)</f>
        <v>0</v>
      </c>
      <c r="F18" s="74">
        <f t="shared" si="2"/>
        <v>0</v>
      </c>
      <c r="G18" s="281">
        <f>SUM(G3:G17)</f>
        <v>0</v>
      </c>
      <c r="H18" s="74">
        <f>SUM(H3:H17)</f>
        <v>0</v>
      </c>
      <c r="I18" s="19">
        <f t="shared" ref="I18" si="3">H18-C18</f>
        <v>-209542.04</v>
      </c>
      <c r="J18" s="45">
        <f t="shared" ref="J18" si="4">I18/C18</f>
        <v>-1</v>
      </c>
    </row>
    <row r="19" spans="1:10" x14ac:dyDescent="0.25">
      <c r="B19" s="282"/>
      <c r="C19" s="283"/>
      <c r="D19" s="53"/>
      <c r="E19" s="53"/>
      <c r="H19" s="129"/>
    </row>
    <row r="20" spans="1:10" x14ac:dyDescent="0.25">
      <c r="B20" s="282"/>
      <c r="C20" s="283"/>
      <c r="D20" s="54"/>
      <c r="E20" s="53"/>
      <c r="H20" s="129"/>
      <c r="I20" s="206"/>
    </row>
    <row r="21" spans="1:10" x14ac:dyDescent="0.25">
      <c r="B21" s="282"/>
      <c r="C21" s="283"/>
      <c r="D21" s="53"/>
      <c r="E21" s="53"/>
    </row>
    <row r="22" spans="1:10" x14ac:dyDescent="0.25">
      <c r="C22" s="250"/>
      <c r="D22" s="76"/>
      <c r="E22" s="76"/>
      <c r="H22" s="56"/>
    </row>
    <row r="23" spans="1:10" x14ac:dyDescent="0.25">
      <c r="C23" s="151"/>
      <c r="H23" s="56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tabColor rgb="FFFF0000"/>
    <pageSetUpPr fitToPage="1"/>
  </sheetPr>
  <dimension ref="A1:J8"/>
  <sheetViews>
    <sheetView topLeftCell="B1" zoomScaleNormal="100" workbookViewId="0">
      <selection activeCell="G4" sqref="G4"/>
    </sheetView>
  </sheetViews>
  <sheetFormatPr defaultRowHeight="13.2" x14ac:dyDescent="0.25"/>
  <cols>
    <col min="1" max="1" width="21.6640625" customWidth="1"/>
    <col min="2" max="2" width="50.109375" customWidth="1"/>
    <col min="3" max="4" width="17.109375" customWidth="1"/>
    <col min="5" max="5" width="17.109375" hidden="1" customWidth="1"/>
    <col min="6" max="6" width="43.6640625" hidden="1" customWidth="1"/>
    <col min="7" max="7" width="10.44140625" customWidth="1"/>
    <col min="8" max="8" width="14.33203125" bestFit="1" customWidth="1"/>
    <col min="9" max="9" width="11.44140625" customWidth="1"/>
    <col min="10" max="10" width="10.109375" customWidth="1"/>
  </cols>
  <sheetData>
    <row r="1" spans="1:10" ht="49.5" customHeight="1" x14ac:dyDescent="0.25">
      <c r="A1" s="117"/>
      <c r="B1" s="284"/>
      <c r="C1" s="141" t="s">
        <v>628</v>
      </c>
      <c r="D1" s="141" t="s">
        <v>632</v>
      </c>
      <c r="E1" s="141">
        <f>'[1]Parks 2020'!E1</f>
        <v>0</v>
      </c>
      <c r="F1" s="119" t="s">
        <v>407</v>
      </c>
      <c r="G1" s="33" t="s">
        <v>629</v>
      </c>
      <c r="H1" s="33" t="s">
        <v>630</v>
      </c>
      <c r="I1" s="33" t="s">
        <v>32</v>
      </c>
      <c r="J1" s="33" t="s">
        <v>33</v>
      </c>
    </row>
    <row r="2" spans="1:10" ht="15.6" x14ac:dyDescent="0.25">
      <c r="A2" s="285" t="s">
        <v>408</v>
      </c>
      <c r="B2" s="36" t="s">
        <v>409</v>
      </c>
      <c r="C2" s="37"/>
      <c r="D2" s="37"/>
      <c r="E2" s="37"/>
      <c r="F2" s="7"/>
      <c r="G2" s="40"/>
      <c r="H2" s="40"/>
      <c r="I2" s="40"/>
      <c r="J2" s="40"/>
    </row>
    <row r="3" spans="1:10" x14ac:dyDescent="0.25">
      <c r="A3" s="157" t="s">
        <v>101</v>
      </c>
      <c r="B3" s="42" t="s">
        <v>410</v>
      </c>
      <c r="C3" s="28">
        <v>180200</v>
      </c>
      <c r="D3" s="28">
        <v>180200</v>
      </c>
      <c r="E3" s="28"/>
      <c r="F3" s="9"/>
      <c r="G3" s="28">
        <v>180200</v>
      </c>
      <c r="H3" s="28">
        <v>205800</v>
      </c>
      <c r="I3" s="11">
        <f>H3-C3</f>
        <v>25600</v>
      </c>
      <c r="J3" s="69">
        <f>I3/C3</f>
        <v>0.14206437291897892</v>
      </c>
    </row>
    <row r="4" spans="1:10" x14ac:dyDescent="0.25">
      <c r="A4" s="157" t="s">
        <v>411</v>
      </c>
      <c r="B4" s="42" t="s">
        <v>412</v>
      </c>
      <c r="C4" s="28"/>
      <c r="D4" s="28"/>
      <c r="E4" s="28"/>
      <c r="F4" s="9"/>
      <c r="G4" s="9"/>
      <c r="H4" s="9"/>
      <c r="I4" s="11">
        <f>H4-C4</f>
        <v>0</v>
      </c>
      <c r="J4" s="69"/>
    </row>
    <row r="5" spans="1:10" ht="15.6" x14ac:dyDescent="0.3">
      <c r="A5" s="36" t="s">
        <v>84</v>
      </c>
      <c r="B5" s="36" t="s">
        <v>10</v>
      </c>
      <c r="C5" s="13">
        <f t="shared" ref="C5:H5" si="0">SUM(C3:C4)</f>
        <v>180200</v>
      </c>
      <c r="D5" s="13">
        <f t="shared" si="0"/>
        <v>180200</v>
      </c>
      <c r="E5" s="13">
        <f t="shared" si="0"/>
        <v>0</v>
      </c>
      <c r="F5" s="13">
        <f t="shared" si="0"/>
        <v>0</v>
      </c>
      <c r="G5" s="13">
        <f t="shared" si="0"/>
        <v>180200</v>
      </c>
      <c r="H5" s="13">
        <f t="shared" si="0"/>
        <v>205800</v>
      </c>
      <c r="I5" s="11">
        <f>H5-C5</f>
        <v>25600</v>
      </c>
      <c r="J5" s="69">
        <f>I5/C5</f>
        <v>0.14206437291897892</v>
      </c>
    </row>
    <row r="6" spans="1:10" x14ac:dyDescent="0.25">
      <c r="C6" s="27"/>
      <c r="D6" s="53"/>
      <c r="E6" s="53"/>
    </row>
    <row r="7" spans="1:10" x14ac:dyDescent="0.25">
      <c r="C7" s="53"/>
      <c r="D7" s="54"/>
      <c r="E7" s="53"/>
    </row>
    <row r="8" spans="1:10" x14ac:dyDescent="0.25">
      <c r="C8" s="53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D10" sqref="D10"/>
    </sheetView>
  </sheetViews>
  <sheetFormatPr defaultRowHeight="13.2" x14ac:dyDescent="0.25"/>
  <cols>
    <col min="1" max="1" width="9.88671875" bestFit="1" customWidth="1"/>
    <col min="2" max="2" width="50" bestFit="1" customWidth="1"/>
    <col min="3" max="3" width="9.33203125" style="294" customWidth="1"/>
    <col min="4" max="4" width="10" style="130" customWidth="1"/>
    <col min="5" max="5" width="9.33203125" style="130" hidden="1" customWidth="1"/>
    <col min="6" max="6" width="12.5546875" hidden="1" customWidth="1"/>
    <col min="7" max="7" width="10.5546875" customWidth="1"/>
    <col min="8" max="8" width="13.33203125" style="55" bestFit="1" customWidth="1"/>
  </cols>
  <sheetData>
    <row r="1" spans="1:10" ht="45.75" customHeight="1" x14ac:dyDescent="0.25">
      <c r="A1" s="117"/>
      <c r="B1" s="284" t="s">
        <v>1</v>
      </c>
      <c r="C1" s="286" t="s">
        <v>679</v>
      </c>
      <c r="D1" s="286" t="s">
        <v>680</v>
      </c>
      <c r="E1" s="286">
        <f>'[1]Parks 2020'!E1</f>
        <v>0</v>
      </c>
      <c r="F1" s="287" t="str">
        <f>'[1]Parks 2020'!F1</f>
        <v>Comments, Changes
&amp; Adjustments</v>
      </c>
      <c r="G1" s="286" t="s">
        <v>681</v>
      </c>
      <c r="H1" s="222" t="s">
        <v>682</v>
      </c>
      <c r="I1" s="292" t="s">
        <v>32</v>
      </c>
      <c r="J1" s="215" t="s">
        <v>33</v>
      </c>
    </row>
    <row r="2" spans="1:10" ht="15.6" x14ac:dyDescent="0.25">
      <c r="A2" s="35" t="s">
        <v>413</v>
      </c>
      <c r="B2" s="36" t="s">
        <v>414</v>
      </c>
      <c r="C2" s="288"/>
      <c r="D2" s="289"/>
      <c r="E2" s="290"/>
      <c r="F2" s="7"/>
      <c r="G2" s="289"/>
      <c r="H2" s="289"/>
      <c r="I2" s="289"/>
      <c r="J2" s="289"/>
    </row>
    <row r="3" spans="1:10" x14ac:dyDescent="0.25">
      <c r="A3" s="157" t="s">
        <v>101</v>
      </c>
      <c r="B3" s="42" t="s">
        <v>415</v>
      </c>
      <c r="C3" s="43"/>
      <c r="D3" s="65"/>
      <c r="E3" s="291"/>
      <c r="F3" s="10"/>
      <c r="G3" s="10"/>
      <c r="H3" s="94"/>
      <c r="I3" s="11"/>
      <c r="J3" s="439" t="e">
        <f t="shared" ref="J3:J4" si="0">I3/C3</f>
        <v>#DIV/0!</v>
      </c>
    </row>
    <row r="4" spans="1:10" ht="15.6" x14ac:dyDescent="0.25">
      <c r="A4" s="35" t="s">
        <v>84</v>
      </c>
      <c r="B4" s="36" t="s">
        <v>416</v>
      </c>
      <c r="C4" s="50">
        <f>SUM(C3)</f>
        <v>0</v>
      </c>
      <c r="D4" s="50">
        <f>SUM(D3)</f>
        <v>0</v>
      </c>
      <c r="E4" s="50">
        <f>SUM(E3)</f>
        <v>0</v>
      </c>
      <c r="F4" s="11"/>
      <c r="G4" s="50">
        <f>SUM(G3)</f>
        <v>0</v>
      </c>
      <c r="H4" s="50">
        <f>SUM(H3)</f>
        <v>0</v>
      </c>
      <c r="I4" s="11">
        <f t="shared" ref="I4" si="1">H4-C4</f>
        <v>0</v>
      </c>
      <c r="J4" s="439" t="e">
        <f t="shared" si="0"/>
        <v>#DIV/0!</v>
      </c>
    </row>
    <row r="5" spans="1:10" x14ac:dyDescent="0.25">
      <c r="A5" s="7"/>
      <c r="B5" s="7"/>
      <c r="C5" s="43"/>
      <c r="D5" s="65"/>
      <c r="E5" s="65"/>
      <c r="F5" s="7"/>
      <c r="G5" s="7"/>
      <c r="H5" s="16" t="s">
        <v>1</v>
      </c>
      <c r="I5" s="7"/>
      <c r="J5" s="7"/>
    </row>
    <row r="6" spans="1:10" x14ac:dyDescent="0.25">
      <c r="A6" s="7"/>
      <c r="B6" s="7"/>
      <c r="C6" s="94"/>
      <c r="D6" s="7"/>
      <c r="E6" s="7"/>
      <c r="F6" s="7"/>
      <c r="G6" s="7"/>
      <c r="H6" s="94"/>
      <c r="I6" s="7"/>
      <c r="J6" s="7"/>
    </row>
    <row r="7" spans="1:10" ht="39" customHeight="1" x14ac:dyDescent="0.25">
      <c r="A7" s="117"/>
      <c r="B7" s="284"/>
      <c r="C7" s="286" t="str">
        <f>C1</f>
        <v>2023 Budget</v>
      </c>
      <c r="D7" s="286" t="str">
        <f>D1</f>
        <v xml:space="preserve">2023 Unaudited </v>
      </c>
      <c r="E7" s="286">
        <f>E1</f>
        <v>0</v>
      </c>
      <c r="F7" s="60" t="str">
        <f>F1</f>
        <v>Comments, Changes
&amp; Adjustments</v>
      </c>
      <c r="G7" s="286" t="str">
        <f t="shared" ref="G7:H7" si="2">G1</f>
        <v>2024 Default</v>
      </c>
      <c r="H7" s="286" t="str">
        <f t="shared" si="2"/>
        <v>2024 Proposed</v>
      </c>
      <c r="I7" s="292" t="s">
        <v>32</v>
      </c>
      <c r="J7" s="215" t="s">
        <v>33</v>
      </c>
    </row>
    <row r="8" spans="1:10" ht="15.6" x14ac:dyDescent="0.25">
      <c r="A8" s="216" t="s">
        <v>417</v>
      </c>
      <c r="B8" s="36" t="s">
        <v>11</v>
      </c>
      <c r="C8" s="288"/>
      <c r="D8" s="289"/>
      <c r="E8" s="290"/>
      <c r="F8" s="7"/>
      <c r="G8" s="40"/>
      <c r="H8" s="38"/>
      <c r="I8" s="40"/>
      <c r="J8" s="40"/>
    </row>
    <row r="9" spans="1:10" x14ac:dyDescent="0.25">
      <c r="A9" s="157" t="s">
        <v>101</v>
      </c>
      <c r="B9" s="42" t="s">
        <v>418</v>
      </c>
      <c r="C9" s="43">
        <v>1270</v>
      </c>
      <c r="D9" s="65">
        <v>318.02</v>
      </c>
      <c r="E9" s="65"/>
      <c r="F9" s="10"/>
      <c r="G9" s="293"/>
      <c r="H9" s="43"/>
      <c r="I9" s="11">
        <f>H9-C9</f>
        <v>-1270</v>
      </c>
      <c r="J9" s="439">
        <f>I9/C9</f>
        <v>-1</v>
      </c>
    </row>
    <row r="10" spans="1:10" ht="15.6" x14ac:dyDescent="0.25">
      <c r="A10" s="35" t="s">
        <v>84</v>
      </c>
      <c r="B10" s="36" t="s">
        <v>11</v>
      </c>
      <c r="C10" s="50">
        <f t="shared" ref="C10:H10" si="3">SUM(C9)</f>
        <v>1270</v>
      </c>
      <c r="D10" s="50">
        <f t="shared" si="3"/>
        <v>318.02</v>
      </c>
      <c r="E10" s="50">
        <f t="shared" si="3"/>
        <v>0</v>
      </c>
      <c r="F10" s="50">
        <f t="shared" si="3"/>
        <v>0</v>
      </c>
      <c r="G10" s="50">
        <f t="shared" si="3"/>
        <v>0</v>
      </c>
      <c r="H10" s="50">
        <f t="shared" si="3"/>
        <v>0</v>
      </c>
      <c r="I10" s="11">
        <f>H10-C10</f>
        <v>-1270</v>
      </c>
      <c r="J10" s="439">
        <f>I10/C10</f>
        <v>-1</v>
      </c>
    </row>
    <row r="11" spans="1:10" x14ac:dyDescent="0.25">
      <c r="C11" s="55"/>
      <c r="D11"/>
      <c r="E11"/>
    </row>
    <row r="12" spans="1:10" x14ac:dyDescent="0.25">
      <c r="C12" s="55"/>
      <c r="D12" s="27"/>
      <c r="E12"/>
    </row>
    <row r="13" spans="1:10" x14ac:dyDescent="0.25">
      <c r="C13" s="55"/>
      <c r="D13"/>
      <c r="E13"/>
    </row>
    <row r="14" spans="1:10" x14ac:dyDescent="0.25">
      <c r="C14" s="55"/>
      <c r="D14"/>
      <c r="E14"/>
    </row>
    <row r="15" spans="1:10" x14ac:dyDescent="0.25">
      <c r="C15" s="55"/>
      <c r="D15"/>
      <c r="E15"/>
    </row>
    <row r="16" spans="1:10" x14ac:dyDescent="0.25">
      <c r="C16" s="55"/>
      <c r="D16"/>
      <c r="E16"/>
    </row>
    <row r="17" spans="3:5" x14ac:dyDescent="0.25">
      <c r="C17" s="55"/>
      <c r="D17"/>
      <c r="E17"/>
    </row>
    <row r="18" spans="3:5" x14ac:dyDescent="0.25">
      <c r="C18" s="55"/>
      <c r="D18"/>
      <c r="E18"/>
    </row>
    <row r="19" spans="3:5" x14ac:dyDescent="0.25">
      <c r="C19" s="55"/>
      <c r="D19"/>
      <c r="E19"/>
    </row>
    <row r="20" spans="3:5" x14ac:dyDescent="0.25">
      <c r="C20" s="55"/>
      <c r="D20"/>
      <c r="E20"/>
    </row>
    <row r="21" spans="3:5" x14ac:dyDescent="0.25">
      <c r="C21" s="55"/>
      <c r="D21"/>
      <c r="E21"/>
    </row>
    <row r="22" spans="3:5" x14ac:dyDescent="0.25">
      <c r="C22" s="55"/>
      <c r="D22"/>
      <c r="E22"/>
    </row>
    <row r="23" spans="3:5" x14ac:dyDescent="0.25">
      <c r="C23" s="55"/>
      <c r="D23"/>
      <c r="E23"/>
    </row>
    <row r="24" spans="3:5" x14ac:dyDescent="0.25">
      <c r="C24" s="55"/>
      <c r="D24"/>
      <c r="E24"/>
    </row>
    <row r="25" spans="3:5" x14ac:dyDescent="0.25">
      <c r="C25" s="55"/>
      <c r="D25"/>
      <c r="E25"/>
    </row>
    <row r="26" spans="3:5" x14ac:dyDescent="0.25">
      <c r="C26" s="55"/>
      <c r="D26"/>
      <c r="E26"/>
    </row>
    <row r="27" spans="3:5" x14ac:dyDescent="0.25">
      <c r="C27" s="55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tabColor rgb="FFFF0000"/>
    <pageSetUpPr fitToPage="1"/>
  </sheetPr>
  <dimension ref="A1:L29"/>
  <sheetViews>
    <sheetView topLeftCell="A3" zoomScaleNormal="100" workbookViewId="0">
      <selection activeCell="H18" sqref="H18"/>
    </sheetView>
  </sheetViews>
  <sheetFormatPr defaultRowHeight="13.2" x14ac:dyDescent="0.25"/>
  <cols>
    <col min="1" max="1" width="14.88671875" bestFit="1" customWidth="1"/>
    <col min="2" max="2" width="45.109375" customWidth="1"/>
    <col min="3" max="3" width="11.6640625" style="130" customWidth="1"/>
    <col min="4" max="4" width="10" style="130" customWidth="1"/>
    <col min="5" max="5" width="10" style="130" hidden="1" customWidth="1"/>
    <col min="6" max="6" width="0.109375" customWidth="1"/>
    <col min="7" max="7" width="11.6640625" bestFit="1" customWidth="1"/>
    <col min="8" max="8" width="13.33203125" style="55" bestFit="1" customWidth="1"/>
    <col min="9" max="9" width="9.44140625" customWidth="1"/>
  </cols>
  <sheetData>
    <row r="1" spans="1:12" ht="54" customHeight="1" x14ac:dyDescent="0.25">
      <c r="A1" s="57"/>
      <c r="B1" s="295" t="s">
        <v>419</v>
      </c>
      <c r="C1" s="286" t="s">
        <v>679</v>
      </c>
      <c r="D1" s="286" t="s">
        <v>680</v>
      </c>
      <c r="E1" s="286">
        <f>'[1]CULTURE-CONS COMM 2020'!E1</f>
        <v>0</v>
      </c>
      <c r="F1" s="60" t="str">
        <f>'[1]CULTURE-CONS COMM 2020'!F1</f>
        <v>Comments, Changes
&amp; Adjustments</v>
      </c>
      <c r="G1" s="286" t="s">
        <v>681</v>
      </c>
      <c r="H1" s="215" t="s">
        <v>682</v>
      </c>
      <c r="I1" s="215" t="s">
        <v>32</v>
      </c>
      <c r="J1" s="215" t="s">
        <v>33</v>
      </c>
    </row>
    <row r="2" spans="1:12" ht="15.6" x14ac:dyDescent="0.25">
      <c r="A2" s="262" t="s">
        <v>420</v>
      </c>
      <c r="B2" s="36" t="s">
        <v>419</v>
      </c>
      <c r="C2" s="297"/>
      <c r="D2" s="297"/>
      <c r="E2" s="298"/>
      <c r="F2" s="299"/>
      <c r="G2" s="40"/>
      <c r="H2" s="38"/>
      <c r="I2" s="40"/>
      <c r="J2" s="40"/>
    </row>
    <row r="3" spans="1:12" x14ac:dyDescent="0.25">
      <c r="A3" s="157" t="s">
        <v>241</v>
      </c>
      <c r="B3" s="42" t="s">
        <v>421</v>
      </c>
      <c r="C3" s="43">
        <v>42661</v>
      </c>
      <c r="D3" s="65">
        <v>42577.83</v>
      </c>
      <c r="E3" s="65"/>
      <c r="F3" s="10"/>
      <c r="G3" s="65"/>
      <c r="H3" s="43"/>
      <c r="I3" s="11">
        <f t="shared" ref="I3:I8" si="0">H3-C3</f>
        <v>-42661</v>
      </c>
      <c r="J3" s="69">
        <f>I3/C3</f>
        <v>-1</v>
      </c>
    </row>
    <row r="4" spans="1:12" x14ac:dyDescent="0.25">
      <c r="A4" s="157" t="s">
        <v>422</v>
      </c>
      <c r="B4" s="42" t="s">
        <v>423</v>
      </c>
      <c r="C4" s="300"/>
      <c r="D4" s="65"/>
      <c r="E4" s="65"/>
      <c r="F4" s="9"/>
      <c r="G4" s="67"/>
      <c r="H4" s="300"/>
      <c r="I4" s="11">
        <f t="shared" si="0"/>
        <v>0</v>
      </c>
      <c r="J4" s="69" t="e">
        <f>I4/C4</f>
        <v>#DIV/0!</v>
      </c>
    </row>
    <row r="5" spans="1:12" x14ac:dyDescent="0.25">
      <c r="A5" s="157" t="s">
        <v>424</v>
      </c>
      <c r="B5" s="42" t="s">
        <v>425</v>
      </c>
      <c r="C5" s="157"/>
      <c r="D5" s="65"/>
      <c r="E5" s="65"/>
      <c r="F5" s="9"/>
      <c r="G5" s="71"/>
      <c r="H5" s="157"/>
      <c r="I5" s="11">
        <f t="shared" si="0"/>
        <v>0</v>
      </c>
      <c r="J5" s="69"/>
    </row>
    <row r="6" spans="1:12" x14ac:dyDescent="0.25">
      <c r="A6" s="157" t="s">
        <v>426</v>
      </c>
      <c r="B6" s="42" t="s">
        <v>427</v>
      </c>
      <c r="C6" s="301"/>
      <c r="D6" s="65"/>
      <c r="E6" s="65"/>
      <c r="F6" s="9"/>
      <c r="G6" s="71"/>
      <c r="H6" s="301"/>
      <c r="I6" s="11">
        <f t="shared" si="0"/>
        <v>0</v>
      </c>
      <c r="J6" s="69" t="e">
        <f>I6/C6</f>
        <v>#DIV/0!</v>
      </c>
    </row>
    <row r="7" spans="1:12" x14ac:dyDescent="0.25">
      <c r="A7" s="157" t="s">
        <v>428</v>
      </c>
      <c r="B7" s="42" t="s">
        <v>429</v>
      </c>
      <c r="C7" s="43">
        <v>11155</v>
      </c>
      <c r="D7" s="65">
        <v>11154</v>
      </c>
      <c r="E7" s="65"/>
      <c r="F7" s="10"/>
      <c r="G7" s="65"/>
      <c r="H7" s="43"/>
      <c r="I7" s="11">
        <f t="shared" si="0"/>
        <v>-11155</v>
      </c>
      <c r="J7" s="69">
        <f>I7/C7</f>
        <v>-1</v>
      </c>
    </row>
    <row r="8" spans="1:12" ht="15.6" x14ac:dyDescent="0.25">
      <c r="A8" s="262" t="s">
        <v>28</v>
      </c>
      <c r="B8" s="36" t="s">
        <v>419</v>
      </c>
      <c r="C8" s="74">
        <f>SUM(C3:C7)</f>
        <v>53816</v>
      </c>
      <c r="D8" s="74">
        <f>SUM(D3:D7)</f>
        <v>53731.83</v>
      </c>
      <c r="E8" s="74"/>
      <c r="F8" s="75"/>
      <c r="G8" s="74">
        <f>SUM(G3:G7)</f>
        <v>0</v>
      </c>
      <c r="H8" s="302">
        <f>SUM(H3:H7)</f>
        <v>0</v>
      </c>
      <c r="I8" s="11">
        <f t="shared" si="0"/>
        <v>-53816</v>
      </c>
      <c r="J8" s="69">
        <f>I8/C8</f>
        <v>-1</v>
      </c>
      <c r="L8" s="30"/>
    </row>
    <row r="9" spans="1:12" ht="15.6" x14ac:dyDescent="0.25">
      <c r="A9" s="303"/>
      <c r="B9" s="36"/>
      <c r="C9" s="74"/>
      <c r="D9" s="74"/>
      <c r="E9" s="74"/>
      <c r="F9" s="75"/>
      <c r="G9" s="75"/>
      <c r="H9" s="50"/>
      <c r="I9" s="7"/>
      <c r="J9" s="7"/>
      <c r="L9" s="30"/>
    </row>
    <row r="10" spans="1:12" ht="15.6" x14ac:dyDescent="0.25">
      <c r="A10" s="303"/>
      <c r="B10" s="36"/>
      <c r="C10" s="74"/>
      <c r="D10" s="74"/>
      <c r="E10" s="74"/>
      <c r="F10" s="75"/>
      <c r="G10" s="75"/>
      <c r="H10" s="50"/>
      <c r="I10" s="7"/>
      <c r="J10" s="7"/>
      <c r="L10" s="30"/>
    </row>
    <row r="11" spans="1:12" ht="15.6" x14ac:dyDescent="0.25">
      <c r="A11" s="303"/>
      <c r="B11" s="36"/>
      <c r="C11" s="74"/>
      <c r="D11" s="74"/>
      <c r="E11" s="74"/>
      <c r="F11" s="75"/>
      <c r="G11" s="75"/>
      <c r="H11" s="50"/>
      <c r="I11" s="7"/>
      <c r="J11" s="7"/>
      <c r="L11" s="30"/>
    </row>
    <row r="12" spans="1:12" ht="15.75" customHeight="1" x14ac:dyDescent="0.25">
      <c r="A12" s="303"/>
      <c r="B12" s="36"/>
      <c r="C12" s="74"/>
      <c r="D12" s="74"/>
      <c r="E12" s="74"/>
      <c r="F12" s="75"/>
      <c r="G12" s="75"/>
      <c r="H12" s="50"/>
      <c r="I12" s="7"/>
      <c r="J12" s="7"/>
      <c r="L12" s="30"/>
    </row>
    <row r="13" spans="1:12" ht="9" hidden="1" customHeight="1" x14ac:dyDescent="0.25">
      <c r="A13" s="303"/>
      <c r="B13" s="36"/>
      <c r="C13" s="74"/>
      <c r="D13" s="74"/>
      <c r="E13" s="74"/>
      <c r="F13" s="75"/>
      <c r="G13" s="75"/>
      <c r="H13" s="50"/>
      <c r="I13" s="7"/>
      <c r="J13" s="7"/>
      <c r="L13" s="30"/>
    </row>
    <row r="14" spans="1:12" hidden="1" x14ac:dyDescent="0.25">
      <c r="A14" s="7"/>
      <c r="B14" s="7"/>
      <c r="C14" s="65"/>
      <c r="D14" s="65"/>
      <c r="E14" s="65"/>
      <c r="F14" s="7"/>
      <c r="G14" s="7"/>
      <c r="H14" s="94"/>
      <c r="I14" s="7"/>
      <c r="J14" s="7"/>
    </row>
    <row r="15" spans="1:12" ht="50.25" customHeight="1" x14ac:dyDescent="0.25">
      <c r="A15" s="7"/>
      <c r="B15" s="304" t="s">
        <v>12</v>
      </c>
      <c r="C15" s="296" t="str">
        <f>C1</f>
        <v>2023 Budget</v>
      </c>
      <c r="D15" s="286" t="str">
        <f t="shared" ref="D15:H15" si="1">D1</f>
        <v xml:space="preserve">2023 Unaudited </v>
      </c>
      <c r="E15" s="286">
        <f t="shared" si="1"/>
        <v>0</v>
      </c>
      <c r="F15" s="286" t="str">
        <f t="shared" si="1"/>
        <v>Comments, Changes
&amp; Adjustments</v>
      </c>
      <c r="G15" s="286" t="str">
        <f t="shared" si="1"/>
        <v>2024 Default</v>
      </c>
      <c r="H15" s="286" t="str">
        <f t="shared" si="1"/>
        <v>2024 Proposed</v>
      </c>
      <c r="I15" s="215" t="s">
        <v>32</v>
      </c>
      <c r="J15" s="215" t="s">
        <v>33</v>
      </c>
    </row>
    <row r="16" spans="1:12" ht="15.6" x14ac:dyDescent="0.3">
      <c r="A16" s="262" t="s">
        <v>431</v>
      </c>
      <c r="B16" s="8" t="s">
        <v>12</v>
      </c>
      <c r="C16" s="64"/>
      <c r="D16" s="40"/>
      <c r="E16" s="299"/>
      <c r="F16" s="299"/>
      <c r="G16" s="40"/>
      <c r="H16" s="38"/>
      <c r="I16" s="40"/>
      <c r="J16" s="40"/>
    </row>
    <row r="17" spans="1:10" x14ac:dyDescent="0.25">
      <c r="A17" s="136" t="s">
        <v>101</v>
      </c>
      <c r="B17" s="10" t="s">
        <v>432</v>
      </c>
      <c r="C17" s="305">
        <v>20000</v>
      </c>
      <c r="D17" s="306">
        <v>0</v>
      </c>
      <c r="E17" s="11"/>
      <c r="F17" s="7"/>
      <c r="G17" s="305">
        <v>20000</v>
      </c>
      <c r="H17" s="47">
        <v>20000</v>
      </c>
      <c r="I17" s="235">
        <f>H17-C17</f>
        <v>0</v>
      </c>
      <c r="J17" s="7">
        <f>I17/C17</f>
        <v>0</v>
      </c>
    </row>
    <row r="18" spans="1:10" x14ac:dyDescent="0.25">
      <c r="A18" s="16"/>
      <c r="B18" s="10"/>
      <c r="C18" s="306"/>
      <c r="D18" s="7"/>
      <c r="E18" s="7"/>
      <c r="F18" s="7"/>
      <c r="G18" s="7" t="s">
        <v>662</v>
      </c>
      <c r="H18" s="94"/>
      <c r="I18" s="235">
        <f>H18-C18</f>
        <v>0</v>
      </c>
      <c r="J18" s="7"/>
    </row>
    <row r="19" spans="1:10" x14ac:dyDescent="0.25">
      <c r="A19" s="16"/>
      <c r="B19" s="10"/>
      <c r="C19" s="306"/>
      <c r="D19" s="306"/>
      <c r="E19" s="7"/>
      <c r="F19" s="7"/>
      <c r="G19" s="7"/>
      <c r="H19" s="94"/>
      <c r="I19" s="235">
        <f>H19-C19</f>
        <v>0</v>
      </c>
      <c r="J19" s="7"/>
    </row>
    <row r="20" spans="1:10" ht="15.6" x14ac:dyDescent="0.3">
      <c r="A20" s="8" t="s">
        <v>28</v>
      </c>
      <c r="B20" s="8" t="s">
        <v>12</v>
      </c>
      <c r="C20" s="137">
        <f>SUM(C16:C19)</f>
        <v>20000</v>
      </c>
      <c r="D20" s="137">
        <f>SUM(D16:D19)</f>
        <v>0</v>
      </c>
      <c r="E20" s="137">
        <f>SUM(E16:E19)</f>
        <v>0</v>
      </c>
      <c r="F20" s="137">
        <f>SUM(F16:F19)</f>
        <v>0</v>
      </c>
      <c r="G20" s="137">
        <f>SUM(G17:G19)</f>
        <v>20000</v>
      </c>
      <c r="H20" s="137">
        <f>SUM(H16:H19)</f>
        <v>20000</v>
      </c>
      <c r="I20" s="235">
        <f>H20-C20</f>
        <v>0</v>
      </c>
      <c r="J20" s="7">
        <f>I20/C20</f>
        <v>0</v>
      </c>
    </row>
    <row r="21" spans="1:10" x14ac:dyDescent="0.25">
      <c r="C21"/>
      <c r="D21"/>
      <c r="E21"/>
    </row>
    <row r="22" spans="1:10" x14ac:dyDescent="0.25">
      <c r="C22"/>
      <c r="D22" s="307"/>
      <c r="E22"/>
    </row>
    <row r="23" spans="1:10" x14ac:dyDescent="0.25">
      <c r="C23"/>
      <c r="D23"/>
      <c r="E23"/>
    </row>
    <row r="24" spans="1:10" x14ac:dyDescent="0.25">
      <c r="C24"/>
      <c r="D24"/>
      <c r="E24"/>
    </row>
    <row r="25" spans="1:10" x14ac:dyDescent="0.25">
      <c r="C25"/>
      <c r="D25"/>
      <c r="E25"/>
    </row>
    <row r="26" spans="1:10" x14ac:dyDescent="0.25">
      <c r="C26"/>
      <c r="D26"/>
      <c r="E26"/>
    </row>
    <row r="27" spans="1:10" x14ac:dyDescent="0.25">
      <c r="C27"/>
      <c r="D27"/>
      <c r="E27"/>
    </row>
    <row r="28" spans="1:10" x14ac:dyDescent="0.25">
      <c r="C28"/>
      <c r="D28"/>
      <c r="E28"/>
    </row>
    <row r="29" spans="1:10" x14ac:dyDescent="0.25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M52" sqref="M52"/>
    </sheetView>
  </sheetViews>
  <sheetFormatPr defaultRowHeight="13.2" x14ac:dyDescent="0.25"/>
  <cols>
    <col min="1" max="1" width="13.88671875" bestFit="1" customWidth="1"/>
    <col min="2" max="2" width="55.109375" customWidth="1"/>
    <col min="3" max="4" width="11.5546875" style="294" customWidth="1"/>
    <col min="5" max="5" width="11.5546875" style="294" hidden="1" customWidth="1"/>
    <col min="6" max="6" width="11.6640625" hidden="1" customWidth="1"/>
    <col min="7" max="7" width="20.44140625" customWidth="1"/>
    <col min="8" max="8" width="11.88671875" bestFit="1" customWidth="1"/>
  </cols>
  <sheetData>
    <row r="1" spans="1:7" ht="39.6" hidden="1" x14ac:dyDescent="0.25">
      <c r="A1" s="308"/>
      <c r="C1" s="286" t="str">
        <f>'[1]COUNTRY CLUB 2020'!C1</f>
        <v>2019 Budget</v>
      </c>
      <c r="D1" s="286" t="str">
        <f>'[1]COUNTRY CLUB 2020'!D1</f>
        <v>2019 Unaudited 12/30/19</v>
      </c>
      <c r="E1" s="286">
        <f>'[1]COUNTRY CLUB 2020'!E1</f>
        <v>0</v>
      </c>
      <c r="F1" s="34" t="s">
        <v>433</v>
      </c>
      <c r="G1" s="286" t="s">
        <v>434</v>
      </c>
    </row>
    <row r="2" spans="1:7" ht="16.2" hidden="1" thickBot="1" x14ac:dyDescent="0.3">
      <c r="A2" s="309" t="s">
        <v>435</v>
      </c>
      <c r="B2" s="310" t="s">
        <v>436</v>
      </c>
      <c r="C2" s="311"/>
      <c r="D2" s="312"/>
      <c r="E2" s="312"/>
      <c r="G2" s="312"/>
    </row>
    <row r="3" spans="1:7" hidden="1" x14ac:dyDescent="0.25">
      <c r="A3" s="313" t="s">
        <v>437</v>
      </c>
      <c r="B3" s="314"/>
      <c r="C3" s="315"/>
      <c r="D3" s="315"/>
      <c r="E3" s="315"/>
      <c r="G3" s="315"/>
    </row>
    <row r="4" spans="1:7" hidden="1" x14ac:dyDescent="0.25">
      <c r="A4" s="316" t="s">
        <v>438</v>
      </c>
      <c r="B4" s="317" t="s">
        <v>439</v>
      </c>
      <c r="C4" s="318"/>
      <c r="D4" s="319"/>
      <c r="E4" s="319"/>
      <c r="G4" s="319"/>
    </row>
    <row r="5" spans="1:7" hidden="1" x14ac:dyDescent="0.25">
      <c r="A5" s="320" t="s">
        <v>440</v>
      </c>
      <c r="B5" s="52" t="s">
        <v>441</v>
      </c>
      <c r="C5" s="321">
        <v>15000</v>
      </c>
      <c r="D5" s="322">
        <v>17216</v>
      </c>
      <c r="E5" s="319"/>
      <c r="G5" s="322">
        <v>15000</v>
      </c>
    </row>
    <row r="6" spans="1:7" hidden="1" x14ac:dyDescent="0.25">
      <c r="A6" s="316" t="s">
        <v>442</v>
      </c>
      <c r="B6" s="317" t="s">
        <v>443</v>
      </c>
      <c r="C6" s="318"/>
      <c r="D6" s="319"/>
      <c r="E6" s="319"/>
      <c r="G6" s="323"/>
    </row>
    <row r="7" spans="1:7" hidden="1" x14ac:dyDescent="0.25">
      <c r="A7" s="316" t="s">
        <v>444</v>
      </c>
      <c r="B7" s="317" t="s">
        <v>445</v>
      </c>
      <c r="C7" s="321">
        <v>1500</v>
      </c>
      <c r="D7" s="322">
        <v>3659</v>
      </c>
      <c r="E7" s="319"/>
      <c r="G7" s="322">
        <v>3600</v>
      </c>
    </row>
    <row r="8" spans="1:7" hidden="1" x14ac:dyDescent="0.25">
      <c r="A8" s="320" t="s">
        <v>446</v>
      </c>
      <c r="B8" s="52" t="s">
        <v>447</v>
      </c>
      <c r="C8" s="321">
        <v>1000</v>
      </c>
      <c r="D8" s="322"/>
      <c r="E8" s="319"/>
      <c r="G8" s="322"/>
    </row>
    <row r="9" spans="1:7" hidden="1" x14ac:dyDescent="0.25">
      <c r="A9" s="316" t="s">
        <v>448</v>
      </c>
      <c r="B9" s="317" t="s">
        <v>449</v>
      </c>
      <c r="C9" s="321">
        <v>5000</v>
      </c>
      <c r="D9" s="322">
        <v>3264</v>
      </c>
      <c r="E9" s="319"/>
      <c r="G9" s="322">
        <v>3000</v>
      </c>
    </row>
    <row r="10" spans="1:7" hidden="1" x14ac:dyDescent="0.25">
      <c r="A10" s="324" t="s">
        <v>450</v>
      </c>
      <c r="B10" s="52" t="s">
        <v>451</v>
      </c>
      <c r="C10" s="321">
        <v>8000</v>
      </c>
      <c r="D10" s="322">
        <v>17818</v>
      </c>
      <c r="E10" s="319"/>
      <c r="G10" s="322">
        <v>17000</v>
      </c>
    </row>
    <row r="11" spans="1:7" hidden="1" x14ac:dyDescent="0.25">
      <c r="A11" s="316" t="s">
        <v>452</v>
      </c>
      <c r="B11" s="317" t="s">
        <v>453</v>
      </c>
      <c r="C11" s="321">
        <v>600</v>
      </c>
      <c r="D11" s="322">
        <v>1680</v>
      </c>
      <c r="E11" s="319"/>
      <c r="G11" s="322">
        <v>1600</v>
      </c>
    </row>
    <row r="12" spans="1:7" hidden="1" x14ac:dyDescent="0.25">
      <c r="A12" s="320" t="s">
        <v>454</v>
      </c>
      <c r="B12" s="52" t="s">
        <v>455</v>
      </c>
      <c r="C12" s="325">
        <v>25</v>
      </c>
      <c r="D12" s="322">
        <v>84</v>
      </c>
      <c r="E12" s="319"/>
      <c r="G12" s="319">
        <v>70</v>
      </c>
    </row>
    <row r="13" spans="1:7" ht="14.4" hidden="1" thickBot="1" x14ac:dyDescent="0.3">
      <c r="A13" s="326"/>
      <c r="B13" s="327" t="s">
        <v>456</v>
      </c>
      <c r="C13" s="328">
        <f>SUM(C4:C12)</f>
        <v>31125</v>
      </c>
      <c r="D13" s="328">
        <f>SUM(D4:D12)</f>
        <v>43721</v>
      </c>
      <c r="E13" s="329"/>
      <c r="G13" s="328">
        <f>SUM(G4:G12)</f>
        <v>40270</v>
      </c>
    </row>
    <row r="14" spans="1:7" hidden="1" x14ac:dyDescent="0.25">
      <c r="A14" s="326"/>
      <c r="B14" s="330" t="s">
        <v>457</v>
      </c>
      <c r="C14" s="331"/>
      <c r="D14" s="331"/>
      <c r="E14" s="331"/>
      <c r="G14" s="331"/>
    </row>
    <row r="15" spans="1:7" ht="16.2" hidden="1" thickBot="1" x14ac:dyDescent="0.3">
      <c r="A15" s="327"/>
      <c r="B15" s="332" t="s">
        <v>458</v>
      </c>
      <c r="C15" s="333"/>
      <c r="D15" s="333"/>
      <c r="E15" s="333"/>
      <c r="G15" s="333"/>
    </row>
    <row r="16" spans="1:7" hidden="1" x14ac:dyDescent="0.25">
      <c r="A16" s="326"/>
      <c r="B16" s="256"/>
      <c r="C16" s="55"/>
      <c r="D16" s="55"/>
      <c r="E16" s="55"/>
    </row>
    <row r="17" spans="1:8" hidden="1" x14ac:dyDescent="0.25">
      <c r="A17" s="326"/>
      <c r="B17" s="256"/>
      <c r="C17" s="55"/>
      <c r="D17" s="55"/>
      <c r="E17" s="55"/>
    </row>
    <row r="18" spans="1:8" ht="40.200000000000003" hidden="1" thickBot="1" x14ac:dyDescent="0.3">
      <c r="A18" s="326"/>
      <c r="B18" s="314"/>
      <c r="C18" s="334" t="str">
        <f>C1</f>
        <v>2019 Budget</v>
      </c>
      <c r="D18" s="334" t="str">
        <f>D1</f>
        <v>2019 Unaudited 12/30/19</v>
      </c>
      <c r="E18" s="334">
        <f>E1</f>
        <v>0</v>
      </c>
      <c r="F18" s="335" t="str">
        <f>F1</f>
        <v>Adjustments,
Changes
&amp; Comments</v>
      </c>
      <c r="G18" s="336" t="s">
        <v>434</v>
      </c>
    </row>
    <row r="19" spans="1:8" ht="15.6" hidden="1" x14ac:dyDescent="0.25">
      <c r="A19" s="337" t="str">
        <f>A2</f>
        <v>10</v>
      </c>
      <c r="B19" s="338" t="str">
        <f>B2</f>
        <v>Parks &amp; Rec. Special Revenue Fund</v>
      </c>
      <c r="C19" s="312"/>
      <c r="D19" s="312"/>
      <c r="E19" s="312"/>
      <c r="F19" s="339" t="s">
        <v>459</v>
      </c>
      <c r="G19" s="340"/>
    </row>
    <row r="20" spans="1:8" hidden="1" x14ac:dyDescent="0.25">
      <c r="A20" s="157"/>
      <c r="B20" s="42" t="s">
        <v>460</v>
      </c>
      <c r="C20" s="321"/>
      <c r="D20" s="321"/>
      <c r="E20" s="321"/>
      <c r="F20" s="341"/>
      <c r="G20" s="321">
        <v>6720</v>
      </c>
    </row>
    <row r="21" spans="1:8" hidden="1" x14ac:dyDescent="0.25">
      <c r="A21" s="157"/>
      <c r="B21" s="42" t="s">
        <v>461</v>
      </c>
      <c r="C21" s="321"/>
      <c r="D21" s="321"/>
      <c r="E21" s="321"/>
      <c r="F21" s="341"/>
      <c r="G21" s="321">
        <v>515</v>
      </c>
    </row>
    <row r="22" spans="1:8" hidden="1" x14ac:dyDescent="0.25">
      <c r="A22" s="157" t="s">
        <v>50</v>
      </c>
      <c r="B22" s="42" t="s">
        <v>462</v>
      </c>
      <c r="C22" s="321">
        <v>1200</v>
      </c>
      <c r="D22" s="321">
        <v>869</v>
      </c>
      <c r="E22" s="321">
        <v>1200</v>
      </c>
      <c r="F22" s="341"/>
      <c r="G22" s="321">
        <v>1000</v>
      </c>
    </row>
    <row r="23" spans="1:8" hidden="1" x14ac:dyDescent="0.25">
      <c r="A23" s="157" t="s">
        <v>183</v>
      </c>
      <c r="B23" s="42" t="s">
        <v>463</v>
      </c>
      <c r="C23" s="321">
        <v>1000</v>
      </c>
      <c r="D23" s="321">
        <v>636</v>
      </c>
      <c r="E23" s="321">
        <v>1000</v>
      </c>
      <c r="F23" s="342"/>
      <c r="G23" s="9">
        <v>1000</v>
      </c>
    </row>
    <row r="24" spans="1:8" hidden="1" x14ac:dyDescent="0.25">
      <c r="A24" s="343" t="s">
        <v>106</v>
      </c>
      <c r="B24" s="344" t="s">
        <v>464</v>
      </c>
      <c r="C24" s="345">
        <v>600</v>
      </c>
      <c r="D24" s="346">
        <v>766</v>
      </c>
      <c r="E24" s="347">
        <v>600</v>
      </c>
      <c r="F24" s="348"/>
      <c r="G24" s="46">
        <v>800</v>
      </c>
      <c r="H24" s="18"/>
    </row>
    <row r="25" spans="1:8" hidden="1" x14ac:dyDescent="0.25">
      <c r="A25" s="157" t="s">
        <v>80</v>
      </c>
      <c r="B25" s="349" t="s">
        <v>465</v>
      </c>
      <c r="C25" s="350">
        <v>600</v>
      </c>
      <c r="D25" s="43">
        <v>358</v>
      </c>
      <c r="E25" s="351">
        <v>600</v>
      </c>
      <c r="F25" s="352"/>
      <c r="G25" s="43">
        <v>500</v>
      </c>
    </row>
    <row r="26" spans="1:8" hidden="1" x14ac:dyDescent="0.25">
      <c r="A26" s="157" t="s">
        <v>466</v>
      </c>
      <c r="B26" s="349" t="s">
        <v>467</v>
      </c>
      <c r="C26" s="353">
        <v>2000</v>
      </c>
      <c r="D26" s="354">
        <v>1765</v>
      </c>
      <c r="E26" s="355">
        <v>2000</v>
      </c>
      <c r="F26" s="6"/>
      <c r="G26" s="354">
        <v>1800</v>
      </c>
    </row>
    <row r="27" spans="1:8" hidden="1" x14ac:dyDescent="0.25">
      <c r="A27" s="157" t="s">
        <v>468</v>
      </c>
      <c r="B27" s="349" t="s">
        <v>449</v>
      </c>
      <c r="C27" s="350">
        <v>10000</v>
      </c>
      <c r="D27" s="43">
        <v>11668</v>
      </c>
      <c r="E27" s="351">
        <v>10000</v>
      </c>
      <c r="F27" s="6"/>
      <c r="G27" s="43">
        <v>11000</v>
      </c>
    </row>
    <row r="28" spans="1:8" hidden="1" x14ac:dyDescent="0.25">
      <c r="A28" s="157" t="s">
        <v>349</v>
      </c>
      <c r="B28" s="356" t="s">
        <v>469</v>
      </c>
      <c r="C28" s="350">
        <v>5500</v>
      </c>
      <c r="D28" s="43">
        <v>3893</v>
      </c>
      <c r="E28" s="351">
        <v>5500</v>
      </c>
      <c r="F28" s="6"/>
      <c r="G28" s="43">
        <v>5935</v>
      </c>
    </row>
    <row r="29" spans="1:8" ht="15.75" hidden="1" customHeight="1" x14ac:dyDescent="0.25">
      <c r="A29" s="157" t="s">
        <v>470</v>
      </c>
      <c r="B29" s="42" t="s">
        <v>471</v>
      </c>
      <c r="C29" s="321">
        <v>500</v>
      </c>
      <c r="D29" s="321">
        <v>317</v>
      </c>
      <c r="E29" s="321">
        <v>500</v>
      </c>
      <c r="G29" s="43">
        <v>500</v>
      </c>
    </row>
    <row r="30" spans="1:8" s="130" customFormat="1" hidden="1" x14ac:dyDescent="0.25">
      <c r="A30" s="157" t="s">
        <v>472</v>
      </c>
      <c r="B30" s="42" t="s">
        <v>473</v>
      </c>
      <c r="C30" s="43">
        <v>5000</v>
      </c>
      <c r="D30" s="43">
        <v>5337</v>
      </c>
      <c r="E30" s="43">
        <v>5000</v>
      </c>
      <c r="F30" s="348"/>
      <c r="G30" s="43">
        <v>5500</v>
      </c>
      <c r="H30"/>
    </row>
    <row r="31" spans="1:8" s="130" customFormat="1" hidden="1" x14ac:dyDescent="0.25">
      <c r="A31" s="157" t="s">
        <v>474</v>
      </c>
      <c r="B31" s="42" t="s">
        <v>475</v>
      </c>
      <c r="C31" s="43">
        <v>5000</v>
      </c>
      <c r="D31" s="43">
        <v>2861</v>
      </c>
      <c r="E31" s="43">
        <v>5000</v>
      </c>
      <c r="F31" s="348"/>
      <c r="G31" s="43">
        <v>5000</v>
      </c>
      <c r="H31"/>
    </row>
    <row r="32" spans="1:8" s="130" customFormat="1" hidden="1" x14ac:dyDescent="0.25">
      <c r="A32" s="157" t="s">
        <v>476</v>
      </c>
      <c r="B32" s="42" t="s">
        <v>445</v>
      </c>
      <c r="C32" s="357"/>
      <c r="D32" s="357" t="s">
        <v>14</v>
      </c>
      <c r="E32" s="357"/>
      <c r="F32" s="348"/>
      <c r="G32" s="9"/>
      <c r="H32"/>
    </row>
    <row r="33" spans="1:9" ht="15.6" hidden="1" x14ac:dyDescent="0.25">
      <c r="A33" s="358" t="s">
        <v>84</v>
      </c>
      <c r="B33" s="359" t="str">
        <f>B19</f>
        <v>Parks &amp; Rec. Special Revenue Fund</v>
      </c>
      <c r="C33" s="360">
        <f>SUM(C20:C32)</f>
        <v>31400</v>
      </c>
      <c r="D33" s="360">
        <f>SUM(D20:D32)</f>
        <v>28470</v>
      </c>
      <c r="E33" s="360">
        <f>SUM(E20:E32)</f>
        <v>31400</v>
      </c>
      <c r="F33" s="361">
        <f>SUM(F20:F32)</f>
        <v>0</v>
      </c>
      <c r="G33" s="360">
        <f>SUM(G20:G32)</f>
        <v>40270</v>
      </c>
    </row>
    <row r="34" spans="1:9" ht="39.6" x14ac:dyDescent="0.25">
      <c r="A34" s="362"/>
      <c r="B34" s="363" t="s">
        <v>477</v>
      </c>
      <c r="C34" s="364" t="s">
        <v>688</v>
      </c>
      <c r="D34" s="364" t="s">
        <v>680</v>
      </c>
      <c r="E34" s="364" t="s">
        <v>430</v>
      </c>
      <c r="F34" s="85" t="s">
        <v>433</v>
      </c>
      <c r="G34" s="364" t="s">
        <v>689</v>
      </c>
      <c r="H34" s="364" t="s">
        <v>478</v>
      </c>
      <c r="I34" s="364" t="s">
        <v>33</v>
      </c>
    </row>
    <row r="35" spans="1:9" ht="15.6" x14ac:dyDescent="0.25">
      <c r="A35" s="224" t="s">
        <v>435</v>
      </c>
      <c r="B35" s="365" t="s">
        <v>479</v>
      </c>
      <c r="C35" s="366"/>
      <c r="D35" s="366"/>
      <c r="E35" s="366"/>
      <c r="F35" s="7"/>
      <c r="G35" s="366"/>
      <c r="H35" s="40"/>
      <c r="I35" s="40"/>
    </row>
    <row r="36" spans="1:9" x14ac:dyDescent="0.25">
      <c r="A36" s="42" t="s">
        <v>480</v>
      </c>
      <c r="B36" s="156"/>
      <c r="C36" s="367"/>
      <c r="D36" s="367"/>
      <c r="E36" s="367"/>
      <c r="F36" s="7"/>
      <c r="G36" s="367"/>
      <c r="H36" s="40"/>
      <c r="I36" s="40"/>
    </row>
    <row r="37" spans="1:9" x14ac:dyDescent="0.25">
      <c r="A37" s="157" t="s">
        <v>609</v>
      </c>
      <c r="B37" s="10" t="s">
        <v>481</v>
      </c>
      <c r="C37" s="460">
        <v>165</v>
      </c>
      <c r="D37" s="321"/>
      <c r="E37" s="318"/>
      <c r="F37" s="7"/>
      <c r="G37" s="460"/>
      <c r="H37" s="11">
        <f>G37-C37</f>
        <v>-165</v>
      </c>
      <c r="I37" s="69">
        <f>H37/C37</f>
        <v>-1</v>
      </c>
    </row>
    <row r="38" spans="1:9" x14ac:dyDescent="0.25">
      <c r="A38" s="157" t="s">
        <v>440</v>
      </c>
      <c r="B38" s="42" t="s">
        <v>441</v>
      </c>
      <c r="C38" s="460">
        <v>18500</v>
      </c>
      <c r="D38" s="321"/>
      <c r="E38" s="318"/>
      <c r="F38" s="7"/>
      <c r="G38" s="460"/>
      <c r="H38" s="11">
        <f t="shared" ref="H38:H45" si="0">G38-C38</f>
        <v>-18500</v>
      </c>
      <c r="I38" s="69">
        <f t="shared" ref="I38:I45" si="1">H38/C38</f>
        <v>-1</v>
      </c>
    </row>
    <row r="39" spans="1:9" x14ac:dyDescent="0.25">
      <c r="A39" s="157" t="s">
        <v>444</v>
      </c>
      <c r="B39" s="42" t="s">
        <v>445</v>
      </c>
      <c r="C39" s="460">
        <v>700</v>
      </c>
      <c r="D39" s="321"/>
      <c r="E39" s="318"/>
      <c r="F39" s="7"/>
      <c r="G39" s="460"/>
      <c r="H39" s="11">
        <f t="shared" si="0"/>
        <v>-700</v>
      </c>
      <c r="I39" s="69">
        <f t="shared" si="1"/>
        <v>-1</v>
      </c>
    </row>
    <row r="40" spans="1:9" x14ac:dyDescent="0.25">
      <c r="A40" s="157" t="s">
        <v>667</v>
      </c>
      <c r="B40" s="42" t="s">
        <v>621</v>
      </c>
      <c r="C40" s="460">
        <v>0</v>
      </c>
      <c r="D40" s="321"/>
      <c r="E40" s="318"/>
      <c r="F40" s="7"/>
      <c r="G40" s="460"/>
      <c r="H40" s="11"/>
      <c r="I40" s="69"/>
    </row>
    <row r="41" spans="1:9" x14ac:dyDescent="0.25">
      <c r="A41" s="157" t="s">
        <v>448</v>
      </c>
      <c r="B41" s="42" t="s">
        <v>449</v>
      </c>
      <c r="C41" s="460">
        <v>7500</v>
      </c>
      <c r="D41" s="321"/>
      <c r="E41" s="318"/>
      <c r="F41" s="7"/>
      <c r="G41" s="460"/>
      <c r="H41" s="11">
        <f t="shared" si="0"/>
        <v>-7500</v>
      </c>
      <c r="I41" s="69">
        <f t="shared" si="1"/>
        <v>-1</v>
      </c>
    </row>
    <row r="42" spans="1:9" x14ac:dyDescent="0.25">
      <c r="A42" s="157" t="s">
        <v>450</v>
      </c>
      <c r="B42" s="42" t="s">
        <v>451</v>
      </c>
      <c r="C42" s="460">
        <v>28000</v>
      </c>
      <c r="D42" s="321"/>
      <c r="E42" s="318"/>
      <c r="F42" s="7"/>
      <c r="G42" s="460"/>
      <c r="H42" s="11">
        <f t="shared" si="0"/>
        <v>-28000</v>
      </c>
      <c r="I42" s="69">
        <f t="shared" si="1"/>
        <v>-1</v>
      </c>
    </row>
    <row r="43" spans="1:9" x14ac:dyDescent="0.25">
      <c r="A43" s="157" t="s">
        <v>452</v>
      </c>
      <c r="B43" s="42" t="s">
        <v>453</v>
      </c>
      <c r="C43" s="460">
        <v>5000</v>
      </c>
      <c r="D43" s="321"/>
      <c r="E43" s="318"/>
      <c r="F43" s="7"/>
      <c r="G43" s="460"/>
      <c r="H43" s="11">
        <f t="shared" si="0"/>
        <v>-5000</v>
      </c>
      <c r="I43" s="69">
        <f t="shared" si="1"/>
        <v>-1</v>
      </c>
    </row>
    <row r="44" spans="1:9" x14ac:dyDescent="0.25">
      <c r="A44" s="157" t="s">
        <v>454</v>
      </c>
      <c r="B44" s="42" t="s">
        <v>455</v>
      </c>
      <c r="C44" s="460">
        <v>40</v>
      </c>
      <c r="D44" s="321"/>
      <c r="E44" s="318"/>
      <c r="F44" s="7"/>
      <c r="G44" s="460"/>
      <c r="H44" s="11">
        <f t="shared" si="0"/>
        <v>-40</v>
      </c>
      <c r="I44" s="69">
        <f t="shared" si="1"/>
        <v>-1</v>
      </c>
    </row>
    <row r="45" spans="1:9" ht="15.6" x14ac:dyDescent="0.25">
      <c r="A45" s="36" t="s">
        <v>84</v>
      </c>
      <c r="B45" s="41" t="s">
        <v>456</v>
      </c>
      <c r="C45" s="368">
        <f>SUM(C37:C44)</f>
        <v>59905</v>
      </c>
      <c r="D45" s="368">
        <f>SUM(D37:D44)</f>
        <v>0</v>
      </c>
      <c r="E45" s="369"/>
      <c r="F45" s="7"/>
      <c r="G45" s="460">
        <f>SUM(G37:G44)</f>
        <v>0</v>
      </c>
      <c r="H45" s="370">
        <f t="shared" si="0"/>
        <v>-59905</v>
      </c>
      <c r="I45" s="69">
        <f t="shared" si="1"/>
        <v>-1</v>
      </c>
    </row>
    <row r="46" spans="1:9" x14ac:dyDescent="0.25">
      <c r="A46" s="326"/>
      <c r="B46" s="371"/>
      <c r="C46" s="372"/>
      <c r="D46" s="372"/>
      <c r="E46" s="372"/>
      <c r="G46" s="372"/>
    </row>
    <row r="47" spans="1:9" x14ac:dyDescent="0.25">
      <c r="A47" s="326"/>
      <c r="B47" s="256"/>
      <c r="C47" s="55"/>
      <c r="D47" s="55"/>
      <c r="E47" s="55"/>
    </row>
    <row r="48" spans="1:9" x14ac:dyDescent="0.25">
      <c r="A48" s="326"/>
      <c r="B48" s="256"/>
      <c r="C48" s="55"/>
      <c r="D48" s="55"/>
      <c r="E48" s="55"/>
    </row>
    <row r="49" spans="1:14" ht="30.6" x14ac:dyDescent="0.25">
      <c r="A49" s="373"/>
      <c r="B49" s="374" t="s">
        <v>482</v>
      </c>
      <c r="C49" s="364" t="s">
        <v>633</v>
      </c>
      <c r="D49" s="364" t="s">
        <v>632</v>
      </c>
      <c r="E49" s="375" t="s">
        <v>430</v>
      </c>
      <c r="F49" s="60" t="s">
        <v>433</v>
      </c>
      <c r="G49" s="376" t="s">
        <v>630</v>
      </c>
      <c r="H49" s="377" t="s">
        <v>478</v>
      </c>
      <c r="I49" s="377" t="s">
        <v>33</v>
      </c>
    </row>
    <row r="50" spans="1:14" ht="15.6" x14ac:dyDescent="0.25">
      <c r="A50" s="378" t="s">
        <v>435</v>
      </c>
      <c r="B50" s="379" t="s">
        <v>479</v>
      </c>
      <c r="C50" s="366"/>
      <c r="D50" s="366"/>
      <c r="E50" s="366"/>
      <c r="F50" s="91" t="s">
        <v>459</v>
      </c>
      <c r="G50" s="40"/>
      <c r="H50" s="40"/>
      <c r="I50" s="40"/>
    </row>
    <row r="51" spans="1:14" x14ac:dyDescent="0.25">
      <c r="A51" s="157" t="s">
        <v>38</v>
      </c>
      <c r="B51" s="42" t="s">
        <v>483</v>
      </c>
      <c r="C51" s="460">
        <v>14000</v>
      </c>
      <c r="D51" s="321"/>
      <c r="E51" s="321"/>
      <c r="F51" s="91"/>
      <c r="G51" s="460"/>
      <c r="H51" s="11">
        <f t="shared" ref="H51:H65" si="2">G51-C51</f>
        <v>-14000</v>
      </c>
      <c r="I51" s="45">
        <f>H51/C51</f>
        <v>-1</v>
      </c>
    </row>
    <row r="52" spans="1:14" x14ac:dyDescent="0.25">
      <c r="A52" s="157" t="s">
        <v>44</v>
      </c>
      <c r="B52" s="42" t="s">
        <v>484</v>
      </c>
      <c r="C52" s="460">
        <v>1071</v>
      </c>
      <c r="D52" s="321"/>
      <c r="E52" s="321"/>
      <c r="F52" s="91"/>
      <c r="G52" s="460"/>
      <c r="H52" s="11">
        <f t="shared" si="2"/>
        <v>-1071</v>
      </c>
      <c r="I52" s="45">
        <f t="shared" ref="I52:I66" si="3">H52/C52</f>
        <v>-1</v>
      </c>
    </row>
    <row r="53" spans="1:14" x14ac:dyDescent="0.25">
      <c r="A53" s="157" t="s">
        <v>50</v>
      </c>
      <c r="B53" s="42" t="s">
        <v>462</v>
      </c>
      <c r="C53" s="460">
        <v>600</v>
      </c>
      <c r="D53" s="321">
        <v>371.29</v>
      </c>
      <c r="E53" s="321"/>
      <c r="F53" s="91"/>
      <c r="G53" s="460"/>
      <c r="H53" s="11">
        <f t="shared" si="2"/>
        <v>-600</v>
      </c>
      <c r="I53" s="45">
        <f t="shared" si="3"/>
        <v>-1</v>
      </c>
    </row>
    <row r="54" spans="1:14" x14ac:dyDescent="0.25">
      <c r="A54" s="157" t="s">
        <v>183</v>
      </c>
      <c r="B54" s="42" t="s">
        <v>463</v>
      </c>
      <c r="C54" s="461">
        <v>600</v>
      </c>
      <c r="D54" s="321">
        <v>350.36</v>
      </c>
      <c r="E54" s="321"/>
      <c r="F54" s="168"/>
      <c r="G54" s="461"/>
      <c r="H54" s="11">
        <f t="shared" si="2"/>
        <v>-600</v>
      </c>
      <c r="I54" s="45">
        <f t="shared" si="3"/>
        <v>-1</v>
      </c>
    </row>
    <row r="55" spans="1:14" x14ac:dyDescent="0.25">
      <c r="A55" s="157" t="s">
        <v>106</v>
      </c>
      <c r="B55" s="349" t="s">
        <v>464</v>
      </c>
      <c r="C55" s="460">
        <v>900</v>
      </c>
      <c r="D55" s="321">
        <v>486.32</v>
      </c>
      <c r="E55" s="381"/>
      <c r="F55" s="28"/>
      <c r="G55" s="460"/>
      <c r="H55" s="11">
        <f t="shared" si="2"/>
        <v>-900</v>
      </c>
      <c r="I55" s="45">
        <f t="shared" si="3"/>
        <v>-1</v>
      </c>
      <c r="N55">
        <f>G51*0.0765</f>
        <v>0</v>
      </c>
    </row>
    <row r="56" spans="1:14" x14ac:dyDescent="0.25">
      <c r="A56" s="157" t="s">
        <v>80</v>
      </c>
      <c r="B56" s="349" t="s">
        <v>465</v>
      </c>
      <c r="C56" s="458">
        <v>3000</v>
      </c>
      <c r="D56" s="43">
        <v>776.73</v>
      </c>
      <c r="E56" s="43"/>
      <c r="F56" s="239"/>
      <c r="G56" s="458"/>
      <c r="H56" s="11">
        <f t="shared" si="2"/>
        <v>-3000</v>
      </c>
      <c r="I56" s="45">
        <f t="shared" si="3"/>
        <v>-1</v>
      </c>
    </row>
    <row r="57" spans="1:14" x14ac:dyDescent="0.25">
      <c r="A57" s="157" t="s">
        <v>466</v>
      </c>
      <c r="B57" s="349" t="s">
        <v>467</v>
      </c>
      <c r="C57" s="354"/>
      <c r="D57" s="354"/>
      <c r="E57" s="354"/>
      <c r="F57" s="9"/>
      <c r="G57" s="354"/>
      <c r="H57" s="11">
        <f t="shared" si="2"/>
        <v>0</v>
      </c>
      <c r="I57" s="45" t="e">
        <f t="shared" si="3"/>
        <v>#DIV/0!</v>
      </c>
    </row>
    <row r="58" spans="1:14" x14ac:dyDescent="0.25">
      <c r="A58" s="157" t="s">
        <v>468</v>
      </c>
      <c r="B58" s="349" t="s">
        <v>449</v>
      </c>
      <c r="C58" s="458">
        <v>11000</v>
      </c>
      <c r="D58" s="43">
        <v>9687.2099999999991</v>
      </c>
      <c r="E58" s="43"/>
      <c r="F58" s="9"/>
      <c r="G58" s="458"/>
      <c r="H58" s="11">
        <f t="shared" si="2"/>
        <v>-11000</v>
      </c>
      <c r="I58" s="45">
        <f t="shared" si="3"/>
        <v>-1</v>
      </c>
    </row>
    <row r="59" spans="1:14" x14ac:dyDescent="0.25">
      <c r="A59" s="157" t="s">
        <v>649</v>
      </c>
      <c r="B59" s="349" t="s">
        <v>621</v>
      </c>
      <c r="C59" s="458">
        <v>1000</v>
      </c>
      <c r="D59" s="43">
        <v>1440</v>
      </c>
      <c r="E59" s="43"/>
      <c r="F59" s="9"/>
      <c r="G59" s="458"/>
      <c r="H59" s="11"/>
      <c r="I59" s="45"/>
    </row>
    <row r="60" spans="1:14" x14ac:dyDescent="0.25">
      <c r="A60" s="157" t="s">
        <v>349</v>
      </c>
      <c r="B60" s="356" t="s">
        <v>469</v>
      </c>
      <c r="C60" s="458">
        <v>6000</v>
      </c>
      <c r="D60" s="43">
        <v>8608.15</v>
      </c>
      <c r="E60" s="43"/>
      <c r="F60" s="9"/>
      <c r="G60" s="458"/>
      <c r="H60" s="11">
        <f t="shared" si="2"/>
        <v>-6000</v>
      </c>
      <c r="I60" s="45">
        <f t="shared" si="3"/>
        <v>-1</v>
      </c>
    </row>
    <row r="61" spans="1:14" x14ac:dyDescent="0.25">
      <c r="A61" s="157" t="s">
        <v>470</v>
      </c>
      <c r="B61" s="42" t="s">
        <v>471</v>
      </c>
      <c r="C61" s="458">
        <v>60</v>
      </c>
      <c r="D61" s="321"/>
      <c r="E61" s="321"/>
      <c r="F61" s="7"/>
      <c r="G61" s="458"/>
      <c r="H61" s="11">
        <f t="shared" si="2"/>
        <v>-60</v>
      </c>
      <c r="I61" s="45">
        <f t="shared" si="3"/>
        <v>-1</v>
      </c>
    </row>
    <row r="62" spans="1:14" x14ac:dyDescent="0.25">
      <c r="A62" s="157" t="s">
        <v>472</v>
      </c>
      <c r="B62" s="42" t="s">
        <v>473</v>
      </c>
      <c r="C62" s="458">
        <v>12000</v>
      </c>
      <c r="D62" s="43">
        <v>10987.18</v>
      </c>
      <c r="E62" s="43"/>
      <c r="F62" s="28"/>
      <c r="G62" s="458"/>
      <c r="H62" s="11">
        <f t="shared" si="2"/>
        <v>-12000</v>
      </c>
      <c r="I62" s="45">
        <f t="shared" si="3"/>
        <v>-1</v>
      </c>
    </row>
    <row r="63" spans="1:14" x14ac:dyDescent="0.25">
      <c r="A63" s="157" t="s">
        <v>474</v>
      </c>
      <c r="B63" s="42" t="s">
        <v>475</v>
      </c>
      <c r="C63" s="458"/>
      <c r="D63" s="43"/>
      <c r="E63" s="43"/>
      <c r="F63" s="28"/>
      <c r="G63" s="458"/>
      <c r="H63" s="11">
        <f t="shared" si="2"/>
        <v>0</v>
      </c>
      <c r="I63" s="45" t="e">
        <f t="shared" si="3"/>
        <v>#DIV/0!</v>
      </c>
    </row>
    <row r="64" spans="1:14" x14ac:dyDescent="0.25">
      <c r="A64" s="157" t="s">
        <v>476</v>
      </c>
      <c r="B64" s="42" t="s">
        <v>485</v>
      </c>
      <c r="C64" s="458">
        <v>9500</v>
      </c>
      <c r="D64" s="43">
        <v>2552.04</v>
      </c>
      <c r="E64" s="43"/>
      <c r="F64" s="28"/>
      <c r="G64" s="458"/>
      <c r="H64" s="11">
        <f t="shared" si="2"/>
        <v>-9500</v>
      </c>
      <c r="I64" s="45">
        <f t="shared" si="3"/>
        <v>-1</v>
      </c>
    </row>
    <row r="65" spans="1:9" x14ac:dyDescent="0.25">
      <c r="B65" s="469" t="s">
        <v>365</v>
      </c>
      <c r="C65" s="456">
        <v>10000</v>
      </c>
      <c r="D65" s="43">
        <v>3451.4</v>
      </c>
      <c r="E65" s="357"/>
      <c r="F65" s="28"/>
      <c r="G65" s="456"/>
      <c r="H65" s="11">
        <f t="shared" si="2"/>
        <v>-10000</v>
      </c>
      <c r="I65" s="45">
        <f t="shared" si="3"/>
        <v>-1</v>
      </c>
    </row>
    <row r="66" spans="1:9" ht="15.6" x14ac:dyDescent="0.25">
      <c r="A66" s="36" t="s">
        <v>84</v>
      </c>
      <c r="B66" s="379" t="s">
        <v>603</v>
      </c>
      <c r="C66" s="383">
        <f>SUM(C51:C65)</f>
        <v>69731</v>
      </c>
      <c r="D66" s="383">
        <f>SUM(D51:D65)</f>
        <v>38710.68</v>
      </c>
      <c r="E66" s="383">
        <f>SUM(E51:E65)</f>
        <v>0</v>
      </c>
      <c r="F66" s="383">
        <f>SUM(F51:F65)</f>
        <v>0</v>
      </c>
      <c r="G66" s="383">
        <f>SUM(G51:G65)</f>
        <v>0</v>
      </c>
      <c r="H66" s="370">
        <f t="shared" ref="H66" si="4">G66-C66</f>
        <v>-69731</v>
      </c>
      <c r="I66" s="45">
        <f t="shared" si="3"/>
        <v>-1</v>
      </c>
    </row>
    <row r="70" spans="1:9" x14ac:dyDescent="0.25">
      <c r="G70" s="5" t="s">
        <v>486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3.2" x14ac:dyDescent="0.25"/>
  <cols>
    <col min="1" max="1" width="12.109375" customWidth="1"/>
    <col min="2" max="2" width="55.109375" customWidth="1"/>
    <col min="3" max="4" width="11.5546875" style="294" customWidth="1"/>
    <col min="5" max="5" width="11.5546875" style="294" hidden="1" customWidth="1"/>
    <col min="6" max="6" width="11.6640625" hidden="1" customWidth="1"/>
    <col min="7" max="7" width="20.44140625" customWidth="1"/>
    <col min="8" max="8" width="10.5546875" customWidth="1"/>
  </cols>
  <sheetData>
    <row r="1" spans="1:7" ht="39.6" hidden="1" x14ac:dyDescent="0.25">
      <c r="A1" s="308"/>
      <c r="C1" s="286" t="str">
        <f>'[1]COUNTRY CLUB 2020'!C1</f>
        <v>2019 Budget</v>
      </c>
      <c r="D1" s="286" t="str">
        <f>'[1]COUNTRY CLUB 2020'!D1</f>
        <v>2019 Unaudited 12/30/19</v>
      </c>
      <c r="E1" s="286">
        <f>'[1]COUNTRY CLUB 2020'!E1</f>
        <v>0</v>
      </c>
      <c r="F1" s="34" t="s">
        <v>433</v>
      </c>
      <c r="G1" s="286" t="s">
        <v>434</v>
      </c>
    </row>
    <row r="2" spans="1:7" ht="16.2" hidden="1" thickBot="1" x14ac:dyDescent="0.3">
      <c r="A2" s="309" t="s">
        <v>435</v>
      </c>
      <c r="B2" s="310" t="s">
        <v>436</v>
      </c>
      <c r="C2" s="311"/>
      <c r="D2" s="312"/>
      <c r="E2" s="312"/>
      <c r="G2" s="312"/>
    </row>
    <row r="3" spans="1:7" hidden="1" x14ac:dyDescent="0.25">
      <c r="A3" s="313" t="s">
        <v>437</v>
      </c>
      <c r="B3" s="314"/>
      <c r="C3" s="315"/>
      <c r="D3" s="315"/>
      <c r="E3" s="315"/>
      <c r="G3" s="315"/>
    </row>
    <row r="4" spans="1:7" hidden="1" x14ac:dyDescent="0.25">
      <c r="A4" s="316" t="s">
        <v>438</v>
      </c>
      <c r="B4" s="317" t="s">
        <v>439</v>
      </c>
      <c r="C4" s="318"/>
      <c r="D4" s="319"/>
      <c r="E4" s="319"/>
      <c r="G4" s="319"/>
    </row>
    <row r="5" spans="1:7" hidden="1" x14ac:dyDescent="0.25">
      <c r="A5" s="320" t="s">
        <v>440</v>
      </c>
      <c r="B5" s="52" t="s">
        <v>441</v>
      </c>
      <c r="C5" s="321">
        <v>15000</v>
      </c>
      <c r="D5" s="322">
        <v>17216</v>
      </c>
      <c r="E5" s="319"/>
      <c r="G5" s="322">
        <v>15000</v>
      </c>
    </row>
    <row r="6" spans="1:7" hidden="1" x14ac:dyDescent="0.25">
      <c r="A6" s="316" t="s">
        <v>442</v>
      </c>
      <c r="B6" s="317" t="s">
        <v>443</v>
      </c>
      <c r="C6" s="318"/>
      <c r="D6" s="319"/>
      <c r="E6" s="319"/>
      <c r="G6" s="323"/>
    </row>
    <row r="7" spans="1:7" hidden="1" x14ac:dyDescent="0.25">
      <c r="A7" s="316" t="s">
        <v>444</v>
      </c>
      <c r="B7" s="317" t="s">
        <v>445</v>
      </c>
      <c r="C7" s="321">
        <v>1500</v>
      </c>
      <c r="D7" s="322">
        <v>3659</v>
      </c>
      <c r="E7" s="319"/>
      <c r="G7" s="322">
        <v>3600</v>
      </c>
    </row>
    <row r="8" spans="1:7" hidden="1" x14ac:dyDescent="0.25">
      <c r="A8" s="320" t="s">
        <v>446</v>
      </c>
      <c r="B8" s="52" t="s">
        <v>447</v>
      </c>
      <c r="C8" s="321">
        <v>1000</v>
      </c>
      <c r="D8" s="322"/>
      <c r="E8" s="319"/>
      <c r="G8" s="322"/>
    </row>
    <row r="9" spans="1:7" hidden="1" x14ac:dyDescent="0.25">
      <c r="A9" s="316" t="s">
        <v>448</v>
      </c>
      <c r="B9" s="317" t="s">
        <v>449</v>
      </c>
      <c r="C9" s="321">
        <v>5000</v>
      </c>
      <c r="D9" s="322">
        <v>3264</v>
      </c>
      <c r="E9" s="319"/>
      <c r="G9" s="322">
        <v>3000</v>
      </c>
    </row>
    <row r="10" spans="1:7" hidden="1" x14ac:dyDescent="0.25">
      <c r="A10" s="324" t="s">
        <v>450</v>
      </c>
      <c r="B10" s="52" t="s">
        <v>451</v>
      </c>
      <c r="C10" s="321">
        <v>8000</v>
      </c>
      <c r="D10" s="322">
        <v>17818</v>
      </c>
      <c r="E10" s="319"/>
      <c r="G10" s="322">
        <v>17000</v>
      </c>
    </row>
    <row r="11" spans="1:7" hidden="1" x14ac:dyDescent="0.25">
      <c r="A11" s="316" t="s">
        <v>452</v>
      </c>
      <c r="B11" s="317" t="s">
        <v>453</v>
      </c>
      <c r="C11" s="321">
        <v>600</v>
      </c>
      <c r="D11" s="322">
        <v>1680</v>
      </c>
      <c r="E11" s="319"/>
      <c r="G11" s="322">
        <v>1600</v>
      </c>
    </row>
    <row r="12" spans="1:7" hidden="1" x14ac:dyDescent="0.25">
      <c r="A12" s="320" t="s">
        <v>454</v>
      </c>
      <c r="B12" s="52" t="s">
        <v>455</v>
      </c>
      <c r="C12" s="325">
        <v>25</v>
      </c>
      <c r="D12" s="322">
        <v>84</v>
      </c>
      <c r="E12" s="319"/>
      <c r="G12" s="319">
        <v>70</v>
      </c>
    </row>
    <row r="13" spans="1:7" ht="14.4" hidden="1" thickBot="1" x14ac:dyDescent="0.3">
      <c r="A13" s="326"/>
      <c r="B13" s="327" t="s">
        <v>456</v>
      </c>
      <c r="C13" s="328">
        <f>SUM(C4:C12)</f>
        <v>31125</v>
      </c>
      <c r="D13" s="328">
        <f>SUM(D4:D12)</f>
        <v>43721</v>
      </c>
      <c r="E13" s="329"/>
      <c r="G13" s="328">
        <f>SUM(G4:G12)</f>
        <v>40270</v>
      </c>
    </row>
    <row r="14" spans="1:7" hidden="1" x14ac:dyDescent="0.25">
      <c r="A14" s="326"/>
      <c r="B14" s="330" t="s">
        <v>457</v>
      </c>
      <c r="C14" s="331"/>
      <c r="D14" s="331"/>
      <c r="E14" s="331"/>
      <c r="G14" s="331"/>
    </row>
    <row r="15" spans="1:7" ht="16.2" hidden="1" thickBot="1" x14ac:dyDescent="0.3">
      <c r="A15" s="327"/>
      <c r="B15" s="332" t="s">
        <v>458</v>
      </c>
      <c r="C15" s="333"/>
      <c r="D15" s="333"/>
      <c r="E15" s="333"/>
      <c r="G15" s="333"/>
    </row>
    <row r="16" spans="1:7" hidden="1" x14ac:dyDescent="0.25">
      <c r="A16" s="326"/>
      <c r="B16" s="256"/>
      <c r="C16" s="55"/>
      <c r="D16" s="55"/>
      <c r="E16" s="55"/>
    </row>
    <row r="17" spans="1:8" hidden="1" x14ac:dyDescent="0.25">
      <c r="A17" s="326"/>
      <c r="B17" s="256"/>
      <c r="C17" s="55"/>
      <c r="D17" s="55"/>
      <c r="E17" s="55"/>
    </row>
    <row r="18" spans="1:8" ht="40.200000000000003" hidden="1" thickBot="1" x14ac:dyDescent="0.3">
      <c r="A18" s="326"/>
      <c r="B18" s="314"/>
      <c r="C18" s="334" t="str">
        <f>C1</f>
        <v>2019 Budget</v>
      </c>
      <c r="D18" s="334" t="str">
        <f>D1</f>
        <v>2019 Unaudited 12/30/19</v>
      </c>
      <c r="E18" s="334">
        <f>E1</f>
        <v>0</v>
      </c>
      <c r="F18" s="335" t="str">
        <f>F1</f>
        <v>Adjustments,
Changes
&amp; Comments</v>
      </c>
      <c r="G18" s="336" t="s">
        <v>434</v>
      </c>
    </row>
    <row r="19" spans="1:8" ht="15.6" hidden="1" x14ac:dyDescent="0.25">
      <c r="A19" s="337" t="str">
        <f>A2</f>
        <v>10</v>
      </c>
      <c r="B19" s="338" t="str">
        <f>B2</f>
        <v>Parks &amp; Rec. Special Revenue Fund</v>
      </c>
      <c r="C19" s="312"/>
      <c r="D19" s="312"/>
      <c r="E19" s="312"/>
      <c r="F19" s="339" t="s">
        <v>459</v>
      </c>
      <c r="G19" s="340"/>
    </row>
    <row r="20" spans="1:8" hidden="1" x14ac:dyDescent="0.25">
      <c r="A20" s="157"/>
      <c r="B20" s="42" t="s">
        <v>460</v>
      </c>
      <c r="C20" s="321"/>
      <c r="D20" s="321"/>
      <c r="E20" s="321"/>
      <c r="F20" s="341"/>
      <c r="G20" s="321">
        <v>6720</v>
      </c>
    </row>
    <row r="21" spans="1:8" hidden="1" x14ac:dyDescent="0.25">
      <c r="A21" s="157"/>
      <c r="B21" s="42" t="s">
        <v>461</v>
      </c>
      <c r="C21" s="321"/>
      <c r="D21" s="321"/>
      <c r="E21" s="321"/>
      <c r="F21" s="341"/>
      <c r="G21" s="321">
        <v>515</v>
      </c>
    </row>
    <row r="22" spans="1:8" hidden="1" x14ac:dyDescent="0.25">
      <c r="A22" s="157" t="s">
        <v>50</v>
      </c>
      <c r="B22" s="42" t="s">
        <v>462</v>
      </c>
      <c r="C22" s="321">
        <v>1200</v>
      </c>
      <c r="D22" s="321">
        <v>869</v>
      </c>
      <c r="E22" s="321">
        <v>1200</v>
      </c>
      <c r="F22" s="341"/>
      <c r="G22" s="321">
        <v>1000</v>
      </c>
    </row>
    <row r="23" spans="1:8" hidden="1" x14ac:dyDescent="0.25">
      <c r="A23" s="157" t="s">
        <v>183</v>
      </c>
      <c r="B23" s="42" t="s">
        <v>463</v>
      </c>
      <c r="C23" s="321">
        <v>1000</v>
      </c>
      <c r="D23" s="321">
        <v>636</v>
      </c>
      <c r="E23" s="321">
        <v>1000</v>
      </c>
      <c r="F23" s="342"/>
      <c r="G23" s="9">
        <v>1000</v>
      </c>
    </row>
    <row r="24" spans="1:8" hidden="1" x14ac:dyDescent="0.25">
      <c r="A24" s="343" t="s">
        <v>106</v>
      </c>
      <c r="B24" s="344" t="s">
        <v>464</v>
      </c>
      <c r="C24" s="345">
        <v>600</v>
      </c>
      <c r="D24" s="346">
        <v>766</v>
      </c>
      <c r="E24" s="347">
        <v>600</v>
      </c>
      <c r="F24" s="348"/>
      <c r="G24" s="46">
        <v>800</v>
      </c>
      <c r="H24" s="18"/>
    </row>
    <row r="25" spans="1:8" hidden="1" x14ac:dyDescent="0.25">
      <c r="A25" s="157" t="s">
        <v>80</v>
      </c>
      <c r="B25" s="349" t="s">
        <v>465</v>
      </c>
      <c r="C25" s="350">
        <v>600</v>
      </c>
      <c r="D25" s="43">
        <v>358</v>
      </c>
      <c r="E25" s="351">
        <v>600</v>
      </c>
      <c r="F25" s="352"/>
      <c r="G25" s="43">
        <v>500</v>
      </c>
    </row>
    <row r="26" spans="1:8" hidden="1" x14ac:dyDescent="0.25">
      <c r="A26" s="157" t="s">
        <v>466</v>
      </c>
      <c r="B26" s="349" t="s">
        <v>467</v>
      </c>
      <c r="C26" s="353">
        <v>2000</v>
      </c>
      <c r="D26" s="354">
        <v>1765</v>
      </c>
      <c r="E26" s="355">
        <v>2000</v>
      </c>
      <c r="F26" s="6"/>
      <c r="G26" s="354">
        <v>1800</v>
      </c>
    </row>
    <row r="27" spans="1:8" hidden="1" x14ac:dyDescent="0.25">
      <c r="A27" s="157" t="s">
        <v>468</v>
      </c>
      <c r="B27" s="349" t="s">
        <v>449</v>
      </c>
      <c r="C27" s="350">
        <v>10000</v>
      </c>
      <c r="D27" s="43">
        <v>11668</v>
      </c>
      <c r="E27" s="351">
        <v>10000</v>
      </c>
      <c r="F27" s="6"/>
      <c r="G27" s="43">
        <v>11000</v>
      </c>
    </row>
    <row r="28" spans="1:8" hidden="1" x14ac:dyDescent="0.25">
      <c r="A28" s="157" t="s">
        <v>349</v>
      </c>
      <c r="B28" s="356" t="s">
        <v>469</v>
      </c>
      <c r="C28" s="350">
        <v>5500</v>
      </c>
      <c r="D28" s="43">
        <v>3893</v>
      </c>
      <c r="E28" s="351">
        <v>5500</v>
      </c>
      <c r="F28" s="6"/>
      <c r="G28" s="43">
        <v>5935</v>
      </c>
    </row>
    <row r="29" spans="1:8" ht="15.75" hidden="1" customHeight="1" x14ac:dyDescent="0.25">
      <c r="A29" s="157" t="s">
        <v>470</v>
      </c>
      <c r="B29" s="42" t="s">
        <v>471</v>
      </c>
      <c r="C29" s="321">
        <v>500</v>
      </c>
      <c r="D29" s="321">
        <v>317</v>
      </c>
      <c r="E29" s="321">
        <v>500</v>
      </c>
      <c r="G29" s="43">
        <v>500</v>
      </c>
    </row>
    <row r="30" spans="1:8" s="130" customFormat="1" hidden="1" x14ac:dyDescent="0.25">
      <c r="A30" s="157" t="s">
        <v>472</v>
      </c>
      <c r="B30" s="42" t="s">
        <v>473</v>
      </c>
      <c r="C30" s="43">
        <v>5000</v>
      </c>
      <c r="D30" s="43">
        <v>5337</v>
      </c>
      <c r="E30" s="43">
        <v>5000</v>
      </c>
      <c r="F30" s="348"/>
      <c r="G30" s="43">
        <v>5500</v>
      </c>
      <c r="H30"/>
    </row>
    <row r="31" spans="1:8" s="130" customFormat="1" hidden="1" x14ac:dyDescent="0.25">
      <c r="A31" s="157" t="s">
        <v>474</v>
      </c>
      <c r="B31" s="42" t="s">
        <v>475</v>
      </c>
      <c r="C31" s="43">
        <v>5000</v>
      </c>
      <c r="D31" s="43">
        <v>2861</v>
      </c>
      <c r="E31" s="43">
        <v>5000</v>
      </c>
      <c r="F31" s="348"/>
      <c r="G31" s="43">
        <v>5000</v>
      </c>
      <c r="H31"/>
    </row>
    <row r="32" spans="1:8" s="130" customFormat="1" hidden="1" x14ac:dyDescent="0.25">
      <c r="A32" s="157" t="s">
        <v>476</v>
      </c>
      <c r="B32" s="42" t="s">
        <v>445</v>
      </c>
      <c r="C32" s="357"/>
      <c r="D32" s="357" t="s">
        <v>14</v>
      </c>
      <c r="E32" s="357"/>
      <c r="F32" s="348"/>
      <c r="G32" s="9"/>
      <c r="H32"/>
    </row>
    <row r="33" spans="1:9" ht="15.6" hidden="1" x14ac:dyDescent="0.25">
      <c r="A33" s="358" t="s">
        <v>84</v>
      </c>
      <c r="B33" s="359" t="str">
        <f>B19</f>
        <v>Parks &amp; Rec. Special Revenue Fund</v>
      </c>
      <c r="C33" s="360">
        <f>SUM(C20:C32)</f>
        <v>31400</v>
      </c>
      <c r="D33" s="360">
        <f>SUM(D20:D32)</f>
        <v>28470</v>
      </c>
      <c r="E33" s="360">
        <f>SUM(E20:E32)</f>
        <v>31400</v>
      </c>
      <c r="F33" s="361">
        <f>SUM(F20:F32)</f>
        <v>0</v>
      </c>
      <c r="G33" s="360">
        <f>SUM(G20:G32)</f>
        <v>40270</v>
      </c>
    </row>
    <row r="34" spans="1:9" ht="39.6" x14ac:dyDescent="0.25">
      <c r="A34" s="362"/>
      <c r="B34" s="363" t="s">
        <v>599</v>
      </c>
      <c r="C34" s="364" t="s">
        <v>633</v>
      </c>
      <c r="D34" s="364" t="s">
        <v>632</v>
      </c>
      <c r="E34" s="364" t="s">
        <v>430</v>
      </c>
      <c r="F34" s="85" t="s">
        <v>433</v>
      </c>
      <c r="G34" s="364" t="s">
        <v>634</v>
      </c>
      <c r="H34" s="364" t="s">
        <v>478</v>
      </c>
      <c r="I34" s="364" t="s">
        <v>33</v>
      </c>
    </row>
    <row r="35" spans="1:9" ht="15.6" x14ac:dyDescent="0.25">
      <c r="A35" s="224"/>
      <c r="B35" s="365" t="s">
        <v>600</v>
      </c>
      <c r="C35" s="366"/>
      <c r="D35" s="366"/>
      <c r="E35" s="366"/>
      <c r="F35" s="7"/>
      <c r="G35" s="366"/>
      <c r="H35" s="40"/>
      <c r="I35" s="40"/>
    </row>
    <row r="36" spans="1:9" x14ac:dyDescent="0.25">
      <c r="A36" s="122" t="s">
        <v>480</v>
      </c>
      <c r="B36" s="156"/>
      <c r="C36" s="367"/>
      <c r="D36" s="367"/>
      <c r="E36" s="367"/>
      <c r="F36" s="7"/>
      <c r="G36" s="367"/>
      <c r="H36" s="40"/>
      <c r="I36" s="40"/>
    </row>
    <row r="37" spans="1:9" x14ac:dyDescent="0.25">
      <c r="A37" s="7"/>
      <c r="B37" s="10"/>
      <c r="C37" s="321"/>
      <c r="D37" s="321"/>
      <c r="E37" s="318"/>
      <c r="F37" s="7"/>
      <c r="G37" s="321"/>
      <c r="H37" s="11">
        <f>G37-C37</f>
        <v>0</v>
      </c>
      <c r="I37" s="69" t="e">
        <f>H37/C37</f>
        <v>#DIV/0!</v>
      </c>
    </row>
    <row r="38" spans="1:9" x14ac:dyDescent="0.25">
      <c r="A38" s="157"/>
      <c r="B38" s="42"/>
      <c r="C38" s="321"/>
      <c r="D38" s="321"/>
      <c r="E38" s="318"/>
      <c r="F38" s="7"/>
      <c r="G38" s="321"/>
      <c r="H38" s="11">
        <f t="shared" ref="H38:H44" si="0">G38-C38</f>
        <v>0</v>
      </c>
      <c r="I38" s="69" t="e">
        <f t="shared" ref="I38:I44" si="1">H38/C38</f>
        <v>#DIV/0!</v>
      </c>
    </row>
    <row r="39" spans="1:9" x14ac:dyDescent="0.25">
      <c r="A39" s="157"/>
      <c r="B39" s="42"/>
      <c r="C39" s="321"/>
      <c r="D39" s="321"/>
      <c r="E39" s="318"/>
      <c r="F39" s="7"/>
      <c r="G39" s="321"/>
      <c r="H39" s="11">
        <f t="shared" si="0"/>
        <v>0</v>
      </c>
      <c r="I39" s="69" t="e">
        <f t="shared" si="1"/>
        <v>#DIV/0!</v>
      </c>
    </row>
    <row r="40" spans="1:9" x14ac:dyDescent="0.25">
      <c r="A40" s="157"/>
      <c r="B40" s="42"/>
      <c r="C40" s="321"/>
      <c r="D40" s="321"/>
      <c r="E40" s="318"/>
      <c r="F40" s="7"/>
      <c r="G40" s="321"/>
      <c r="H40" s="11">
        <f t="shared" si="0"/>
        <v>0</v>
      </c>
      <c r="I40" s="69" t="e">
        <f t="shared" si="1"/>
        <v>#DIV/0!</v>
      </c>
    </row>
    <row r="41" spans="1:9" x14ac:dyDescent="0.25">
      <c r="A41" s="157"/>
      <c r="B41" s="42"/>
      <c r="C41" s="321"/>
      <c r="D41" s="321"/>
      <c r="E41" s="318"/>
      <c r="F41" s="7"/>
      <c r="G41" s="321"/>
      <c r="H41" s="11">
        <f t="shared" si="0"/>
        <v>0</v>
      </c>
      <c r="I41" s="69" t="e">
        <f t="shared" si="1"/>
        <v>#DIV/0!</v>
      </c>
    </row>
    <row r="42" spans="1:9" x14ac:dyDescent="0.25">
      <c r="A42" s="157"/>
      <c r="B42" s="42"/>
      <c r="C42" s="321"/>
      <c r="D42" s="321"/>
      <c r="E42" s="318"/>
      <c r="F42" s="7"/>
      <c r="G42" s="321"/>
      <c r="H42" s="11">
        <f t="shared" si="0"/>
        <v>0</v>
      </c>
      <c r="I42" s="69" t="e">
        <f t="shared" si="1"/>
        <v>#DIV/0!</v>
      </c>
    </row>
    <row r="43" spans="1:9" x14ac:dyDescent="0.25">
      <c r="A43" s="157"/>
      <c r="B43" s="42"/>
      <c r="C43" s="321"/>
      <c r="D43" s="321"/>
      <c r="E43" s="318"/>
      <c r="F43" s="7"/>
      <c r="G43" s="321"/>
      <c r="H43" s="11">
        <f t="shared" si="0"/>
        <v>0</v>
      </c>
      <c r="I43" s="69" t="e">
        <f t="shared" si="1"/>
        <v>#DIV/0!</v>
      </c>
    </row>
    <row r="44" spans="1:9" ht="15.6" x14ac:dyDescent="0.25">
      <c r="A44" s="36" t="s">
        <v>84</v>
      </c>
      <c r="B44" s="41" t="s">
        <v>456</v>
      </c>
      <c r="C44" s="368">
        <f>SUM(C37:C43)</f>
        <v>0</v>
      </c>
      <c r="D44" s="368">
        <f>SUM(D37:D43)</f>
        <v>0</v>
      </c>
      <c r="E44" s="369"/>
      <c r="F44" s="7"/>
      <c r="G44" s="368">
        <f>SUM(G37:G43)</f>
        <v>0</v>
      </c>
      <c r="H44" s="370">
        <f t="shared" si="0"/>
        <v>0</v>
      </c>
      <c r="I44" s="69" t="e">
        <f t="shared" si="1"/>
        <v>#DIV/0!</v>
      </c>
    </row>
    <row r="45" spans="1:9" x14ac:dyDescent="0.25">
      <c r="A45" s="326"/>
      <c r="B45" s="371"/>
      <c r="C45" s="372"/>
      <c r="D45" s="372"/>
      <c r="E45" s="372"/>
      <c r="G45" s="372"/>
    </row>
    <row r="46" spans="1:9" x14ac:dyDescent="0.25">
      <c r="A46" s="326"/>
      <c r="B46" s="256"/>
      <c r="C46" s="55"/>
      <c r="D46" s="55"/>
      <c r="E46" s="55"/>
    </row>
    <row r="47" spans="1:9" x14ac:dyDescent="0.25">
      <c r="A47" s="326"/>
      <c r="B47" s="256"/>
      <c r="C47" s="55"/>
      <c r="D47" s="55"/>
      <c r="E47" s="55"/>
    </row>
    <row r="48" spans="1:9" ht="30.6" x14ac:dyDescent="0.25">
      <c r="A48" s="373"/>
      <c r="B48" s="374" t="s">
        <v>601</v>
      </c>
      <c r="C48" s="364" t="s">
        <v>633</v>
      </c>
      <c r="D48" s="364" t="s">
        <v>632</v>
      </c>
      <c r="E48" s="375" t="s">
        <v>430</v>
      </c>
      <c r="F48" s="60" t="s">
        <v>433</v>
      </c>
      <c r="G48" s="376" t="s">
        <v>630</v>
      </c>
      <c r="H48" s="377" t="s">
        <v>478</v>
      </c>
      <c r="I48" s="377" t="s">
        <v>33</v>
      </c>
    </row>
    <row r="49" spans="1:9" ht="15.6" x14ac:dyDescent="0.25">
      <c r="A49" s="378"/>
      <c r="B49" s="379" t="s">
        <v>600</v>
      </c>
      <c r="C49" s="366"/>
      <c r="D49" s="366"/>
      <c r="E49" s="366"/>
      <c r="F49" s="91" t="s">
        <v>459</v>
      </c>
      <c r="G49" s="40"/>
      <c r="H49" s="40"/>
      <c r="I49" s="40"/>
    </row>
    <row r="50" spans="1:9" x14ac:dyDescent="0.25">
      <c r="A50" s="122" t="s">
        <v>602</v>
      </c>
      <c r="B50" s="42"/>
      <c r="C50" s="380"/>
      <c r="D50" s="321"/>
      <c r="E50" s="321"/>
      <c r="F50" s="91"/>
      <c r="G50" s="321"/>
      <c r="H50" s="11">
        <f>G50-C50</f>
        <v>0</v>
      </c>
      <c r="I50" s="45" t="e">
        <f>H50/C50</f>
        <v>#DIV/0!</v>
      </c>
    </row>
    <row r="51" spans="1:9" x14ac:dyDescent="0.25">
      <c r="A51" s="157"/>
      <c r="B51" s="42"/>
      <c r="C51" s="380"/>
      <c r="D51" s="321"/>
      <c r="E51" s="321"/>
      <c r="F51" s="91"/>
      <c r="G51" s="321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5">
      <c r="A52" s="157"/>
      <c r="B52" s="42"/>
      <c r="C52" s="380"/>
      <c r="D52" s="321"/>
      <c r="E52" s="321"/>
      <c r="F52" s="91"/>
      <c r="G52" s="321"/>
      <c r="H52" s="11">
        <f t="shared" si="2"/>
        <v>0</v>
      </c>
      <c r="I52" s="45" t="e">
        <f>H52/C52</f>
        <v>#DIV/0!</v>
      </c>
    </row>
    <row r="53" spans="1:9" x14ac:dyDescent="0.25">
      <c r="A53" s="157"/>
      <c r="B53" s="42"/>
      <c r="C53" s="380"/>
      <c r="D53" s="321"/>
      <c r="E53" s="321"/>
      <c r="F53" s="168"/>
      <c r="G53" s="9"/>
      <c r="H53" s="11">
        <f t="shared" si="2"/>
        <v>0</v>
      </c>
      <c r="I53" s="45" t="e">
        <f t="shared" si="3"/>
        <v>#DIV/0!</v>
      </c>
    </row>
    <row r="54" spans="1:9" x14ac:dyDescent="0.25">
      <c r="A54" s="157"/>
      <c r="B54" s="349"/>
      <c r="C54" s="380"/>
      <c r="D54" s="321"/>
      <c r="E54" s="381"/>
      <c r="F54" s="28"/>
      <c r="G54" s="321"/>
      <c r="H54" s="11">
        <f t="shared" si="2"/>
        <v>0</v>
      </c>
      <c r="I54" s="45" t="e">
        <f t="shared" si="3"/>
        <v>#DIV/0!</v>
      </c>
    </row>
    <row r="55" spans="1:9" x14ac:dyDescent="0.25">
      <c r="A55" s="157"/>
      <c r="B55" s="349"/>
      <c r="C55" s="228"/>
      <c r="D55" s="43"/>
      <c r="E55" s="43"/>
      <c r="F55" s="239"/>
      <c r="G55" s="43"/>
      <c r="H55" s="11">
        <f t="shared" si="2"/>
        <v>0</v>
      </c>
      <c r="I55" s="45" t="e">
        <f t="shared" si="3"/>
        <v>#DIV/0!</v>
      </c>
    </row>
    <row r="56" spans="1:9" x14ac:dyDescent="0.25">
      <c r="A56" s="157"/>
      <c r="B56" s="349"/>
      <c r="C56" s="382"/>
      <c r="D56" s="354"/>
      <c r="E56" s="354"/>
      <c r="F56" s="9"/>
      <c r="G56" s="354"/>
      <c r="H56" s="11">
        <f t="shared" si="2"/>
        <v>0</v>
      </c>
      <c r="I56" s="45" t="e">
        <f t="shared" si="3"/>
        <v>#DIV/0!</v>
      </c>
    </row>
    <row r="57" spans="1:9" x14ac:dyDescent="0.25">
      <c r="A57" s="157"/>
      <c r="B57" s="349"/>
      <c r="C57" s="228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5">
      <c r="A58" s="157"/>
      <c r="B58" s="356"/>
      <c r="C58" s="228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5">
      <c r="A59" s="157"/>
      <c r="B59" s="42"/>
      <c r="C59" s="380"/>
      <c r="D59" s="321"/>
      <c r="E59" s="321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5">
      <c r="A60" s="157"/>
      <c r="B60" s="42"/>
      <c r="C60" s="228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5">
      <c r="A61" s="157"/>
      <c r="B61" s="42"/>
      <c r="C61" s="228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5">
      <c r="A62" s="157"/>
      <c r="B62" s="42"/>
      <c r="C62" s="228"/>
      <c r="D62" s="43"/>
      <c r="E62" s="357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6" x14ac:dyDescent="0.25">
      <c r="A63" s="36" t="s">
        <v>84</v>
      </c>
      <c r="B63" s="379"/>
      <c r="C63" s="383">
        <f>SUM(C50:C62)</f>
        <v>0</v>
      </c>
      <c r="D63" s="383">
        <f>SUM(D50:D62)</f>
        <v>0</v>
      </c>
      <c r="E63" s="383">
        <f>SUM(E50:E62)</f>
        <v>0</v>
      </c>
      <c r="F63" s="383">
        <f>SUM(F50:F62)</f>
        <v>0</v>
      </c>
      <c r="G63" s="383">
        <f>SUM(G50:G62)</f>
        <v>0</v>
      </c>
      <c r="H63" s="370">
        <f t="shared" si="2"/>
        <v>0</v>
      </c>
      <c r="I63" s="45" t="e">
        <f t="shared" si="3"/>
        <v>#DIV/0!</v>
      </c>
    </row>
    <row r="67" spans="7:7" x14ac:dyDescent="0.25">
      <c r="G67" s="5" t="s">
        <v>486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31" zoomScaleNormal="100" workbookViewId="0">
      <selection activeCell="B76" sqref="B76"/>
    </sheetView>
  </sheetViews>
  <sheetFormatPr defaultRowHeight="13.2" x14ac:dyDescent="0.25"/>
  <cols>
    <col min="1" max="1" width="12.5546875" customWidth="1"/>
    <col min="2" max="2" width="23.6640625" customWidth="1"/>
    <col min="3" max="3" width="12" bestFit="1" customWidth="1"/>
    <col min="4" max="4" width="18.6640625" bestFit="1" customWidth="1"/>
    <col min="5" max="5" width="11.33203125" hidden="1" customWidth="1"/>
    <col min="6" max="6" width="12.88671875" customWidth="1"/>
    <col min="7" max="7" width="33.88671875" bestFit="1" customWidth="1"/>
    <col min="8" max="8" width="11.33203125" bestFit="1" customWidth="1"/>
  </cols>
  <sheetData>
    <row r="1" spans="1:12" ht="48" customHeight="1" thickBot="1" x14ac:dyDescent="0.35">
      <c r="A1" s="20" t="s">
        <v>480</v>
      </c>
      <c r="C1" s="384" t="s">
        <v>679</v>
      </c>
      <c r="D1" s="384" t="s">
        <v>687</v>
      </c>
      <c r="E1" s="385">
        <f>'[1]Parks &amp; Rec spec 2020'!E1</f>
        <v>0</v>
      </c>
      <c r="F1" s="386" t="s">
        <v>682</v>
      </c>
      <c r="G1" s="27" t="str">
        <f>'[1]Parks &amp; Rec spec 2020'!F1</f>
        <v>Adjustments,
Changes
&amp; Comments</v>
      </c>
    </row>
    <row r="2" spans="1:12" ht="13.8" thickBot="1" x14ac:dyDescent="0.3">
      <c r="A2" s="387" t="s">
        <v>487</v>
      </c>
      <c r="B2" s="388"/>
      <c r="C2" s="389"/>
      <c r="D2" s="390"/>
      <c r="E2" s="390"/>
    </row>
    <row r="3" spans="1:12" x14ac:dyDescent="0.25">
      <c r="B3" s="5" t="s">
        <v>488</v>
      </c>
      <c r="C3" s="391">
        <v>500</v>
      </c>
      <c r="D3" s="391">
        <v>27260</v>
      </c>
      <c r="E3" s="391"/>
      <c r="F3" s="391"/>
    </row>
    <row r="4" spans="1:12" x14ac:dyDescent="0.25">
      <c r="B4" s="5" t="s">
        <v>489</v>
      </c>
      <c r="C4" s="391">
        <v>5000</v>
      </c>
      <c r="D4" s="391">
        <v>25602</v>
      </c>
      <c r="E4" s="391"/>
      <c r="F4" s="391"/>
      <c r="G4" s="5" t="s">
        <v>14</v>
      </c>
    </row>
    <row r="5" spans="1:12" x14ac:dyDescent="0.25">
      <c r="B5" s="5" t="s">
        <v>490</v>
      </c>
      <c r="C5" s="391">
        <v>1000</v>
      </c>
      <c r="D5" s="391">
        <v>809</v>
      </c>
      <c r="E5" s="391"/>
      <c r="F5" s="391"/>
    </row>
    <row r="6" spans="1:12" x14ac:dyDescent="0.25">
      <c r="B6" s="5" t="s">
        <v>491</v>
      </c>
      <c r="C6" s="391">
        <v>96703</v>
      </c>
      <c r="D6" s="391">
        <v>89935</v>
      </c>
      <c r="E6" s="391"/>
      <c r="F6" s="391"/>
      <c r="L6" t="s">
        <v>14</v>
      </c>
    </row>
    <row r="7" spans="1:12" x14ac:dyDescent="0.25">
      <c r="B7" s="5" t="s">
        <v>492</v>
      </c>
      <c r="C7" s="391"/>
      <c r="D7" s="391"/>
      <c r="E7" s="391"/>
      <c r="F7" s="391"/>
    </row>
    <row r="8" spans="1:12" x14ac:dyDescent="0.25">
      <c r="B8" s="5" t="s">
        <v>493</v>
      </c>
      <c r="C8" s="391">
        <v>50000</v>
      </c>
      <c r="D8" s="391">
        <v>48747</v>
      </c>
      <c r="E8" s="391"/>
      <c r="F8" s="391"/>
    </row>
    <row r="9" spans="1:12" x14ac:dyDescent="0.25">
      <c r="B9" s="5" t="s">
        <v>494</v>
      </c>
      <c r="C9" s="391">
        <v>2500</v>
      </c>
      <c r="D9" s="391">
        <v>1343</v>
      </c>
      <c r="E9" s="391"/>
      <c r="F9" s="391"/>
    </row>
    <row r="10" spans="1:12" ht="13.8" thickBot="1" x14ac:dyDescent="0.3">
      <c r="B10" s="5" t="s">
        <v>495</v>
      </c>
      <c r="C10" s="391">
        <v>2500</v>
      </c>
      <c r="D10" s="391">
        <v>13081</v>
      </c>
      <c r="E10" s="392"/>
      <c r="F10" s="392"/>
      <c r="G10" s="393"/>
    </row>
    <row r="11" spans="1:12" s="398" customFormat="1" ht="13.8" thickBot="1" x14ac:dyDescent="0.3">
      <c r="A11" s="394"/>
      <c r="B11" s="388" t="s">
        <v>496</v>
      </c>
      <c r="C11" s="395">
        <v>158203</v>
      </c>
      <c r="D11" s="396">
        <f>SUM(D3:D10)</f>
        <v>206777</v>
      </c>
      <c r="E11" s="397"/>
      <c r="F11" s="396">
        <f>SUM(F3:F10)</f>
        <v>0</v>
      </c>
      <c r="G11" s="393"/>
    </row>
    <row r="12" spans="1:12" ht="13.8" thickBot="1" x14ac:dyDescent="0.3">
      <c r="A12" s="387" t="s">
        <v>497</v>
      </c>
      <c r="B12" s="399"/>
      <c r="C12" s="400"/>
      <c r="D12" s="391"/>
      <c r="E12" s="392"/>
      <c r="F12" s="392"/>
      <c r="G12" s="393"/>
    </row>
    <row r="13" spans="1:12" x14ac:dyDescent="0.25">
      <c r="B13" s="5" t="s">
        <v>498</v>
      </c>
      <c r="C13" s="391"/>
      <c r="D13" s="391"/>
      <c r="E13" s="392"/>
      <c r="F13" s="392"/>
      <c r="G13" s="393"/>
    </row>
    <row r="14" spans="1:12" x14ac:dyDescent="0.25">
      <c r="B14" s="5" t="s">
        <v>499</v>
      </c>
      <c r="C14" s="391">
        <v>800</v>
      </c>
      <c r="D14" s="391">
        <v>750</v>
      </c>
      <c r="E14" s="392"/>
      <c r="F14" s="392"/>
      <c r="G14" s="393"/>
    </row>
    <row r="15" spans="1:12" x14ac:dyDescent="0.25">
      <c r="B15" s="5" t="s">
        <v>500</v>
      </c>
      <c r="C15" s="391">
        <v>500000</v>
      </c>
      <c r="D15" s="391">
        <v>576681</v>
      </c>
      <c r="E15" s="392"/>
      <c r="F15" s="392"/>
      <c r="G15" s="393"/>
    </row>
    <row r="16" spans="1:12" x14ac:dyDescent="0.25">
      <c r="B16" s="5" t="s">
        <v>501</v>
      </c>
      <c r="C16" s="391">
        <v>750</v>
      </c>
      <c r="D16" s="391">
        <v>775</v>
      </c>
      <c r="E16" s="392"/>
      <c r="F16" s="392"/>
      <c r="G16" s="393"/>
    </row>
    <row r="17" spans="1:7" x14ac:dyDescent="0.25">
      <c r="B17" s="5" t="s">
        <v>502</v>
      </c>
      <c r="C17" s="391">
        <v>2500</v>
      </c>
      <c r="D17" s="391">
        <v>2083</v>
      </c>
      <c r="E17" s="392"/>
      <c r="F17" s="392"/>
      <c r="G17" s="393"/>
    </row>
    <row r="18" spans="1:7" x14ac:dyDescent="0.25">
      <c r="B18" s="5" t="s">
        <v>503</v>
      </c>
      <c r="C18" s="391">
        <v>200</v>
      </c>
      <c r="D18" s="391">
        <v>113</v>
      </c>
      <c r="E18" s="392"/>
      <c r="F18" s="392"/>
      <c r="G18" s="393"/>
    </row>
    <row r="19" spans="1:7" x14ac:dyDescent="0.25">
      <c r="B19" s="5" t="s">
        <v>504</v>
      </c>
      <c r="C19" s="391">
        <v>1000</v>
      </c>
      <c r="D19" s="391">
        <v>1000</v>
      </c>
      <c r="E19" s="392"/>
      <c r="F19" s="392"/>
      <c r="G19" s="393"/>
    </row>
    <row r="20" spans="1:7" x14ac:dyDescent="0.25">
      <c r="B20" s="5" t="s">
        <v>505</v>
      </c>
      <c r="C20" s="391">
        <v>4000</v>
      </c>
      <c r="D20" s="391">
        <v>1870</v>
      </c>
      <c r="E20" s="392"/>
      <c r="F20" s="392"/>
      <c r="G20" s="393"/>
    </row>
    <row r="21" spans="1:7" x14ac:dyDescent="0.25">
      <c r="B21" s="5" t="s">
        <v>506</v>
      </c>
      <c r="C21" s="391">
        <v>150</v>
      </c>
      <c r="D21" s="391">
        <v>453</v>
      </c>
      <c r="E21" s="392"/>
      <c r="F21" s="392"/>
      <c r="G21" s="393"/>
    </row>
    <row r="22" spans="1:7" ht="13.8" thickBot="1" x14ac:dyDescent="0.3">
      <c r="B22" s="5" t="s">
        <v>507</v>
      </c>
      <c r="C22" s="391">
        <v>550</v>
      </c>
      <c r="D22" s="391">
        <v>448</v>
      </c>
      <c r="E22" s="392"/>
      <c r="F22" s="392"/>
      <c r="G22" s="393"/>
    </row>
    <row r="23" spans="1:7" s="398" customFormat="1" ht="13.8" thickBot="1" x14ac:dyDescent="0.3">
      <c r="A23" s="394"/>
      <c r="B23" s="388" t="s">
        <v>508</v>
      </c>
      <c r="C23" s="395">
        <v>509950</v>
      </c>
      <c r="D23" s="396">
        <f>SUM(D14:D22)</f>
        <v>584173</v>
      </c>
      <c r="E23" s="397"/>
      <c r="F23" s="396">
        <f>SUM(F14:F22)</f>
        <v>0</v>
      </c>
      <c r="G23" s="393"/>
    </row>
    <row r="24" spans="1:7" ht="13.8" thickBot="1" x14ac:dyDescent="0.3">
      <c r="A24" s="401" t="s">
        <v>509</v>
      </c>
      <c r="B24" s="402"/>
      <c r="C24" s="400"/>
      <c r="D24" s="391"/>
      <c r="E24" s="392"/>
      <c r="F24" s="392"/>
      <c r="G24" s="393"/>
    </row>
    <row r="25" spans="1:7" s="398" customFormat="1" ht="13.8" thickBot="1" x14ac:dyDescent="0.3">
      <c r="A25" s="403"/>
      <c r="B25" s="404" t="s">
        <v>509</v>
      </c>
      <c r="C25" s="395">
        <v>9000</v>
      </c>
      <c r="D25" s="396">
        <v>9489</v>
      </c>
      <c r="E25" s="397"/>
      <c r="F25" s="396"/>
      <c r="G25" s="393"/>
    </row>
    <row r="26" spans="1:7" ht="13.8" thickBot="1" x14ac:dyDescent="0.3">
      <c r="A26" s="387" t="s">
        <v>510</v>
      </c>
      <c r="B26" s="399"/>
      <c r="C26" s="400"/>
      <c r="D26" s="391"/>
      <c r="E26" s="392"/>
      <c r="F26" s="392"/>
      <c r="G26" s="393"/>
    </row>
    <row r="27" spans="1:7" x14ac:dyDescent="0.25">
      <c r="B27" s="5" t="s">
        <v>511</v>
      </c>
      <c r="C27" s="391">
        <v>131124</v>
      </c>
      <c r="D27" s="391"/>
      <c r="E27" s="392"/>
      <c r="F27" s="392"/>
      <c r="G27" s="393"/>
    </row>
    <row r="28" spans="1:7" x14ac:dyDescent="0.25">
      <c r="B28" s="5" t="s">
        <v>512</v>
      </c>
      <c r="C28" s="391"/>
      <c r="D28" s="391"/>
      <c r="E28" s="392"/>
      <c r="F28" s="392"/>
      <c r="G28" s="393"/>
    </row>
    <row r="29" spans="1:7" x14ac:dyDescent="0.25">
      <c r="B29" s="5" t="s">
        <v>513</v>
      </c>
      <c r="C29" s="391">
        <v>33837</v>
      </c>
      <c r="D29" s="391"/>
      <c r="E29" s="392"/>
      <c r="F29" s="392"/>
      <c r="G29" s="393"/>
    </row>
    <row r="30" spans="1:7" x14ac:dyDescent="0.25">
      <c r="B30" s="5" t="s">
        <v>514</v>
      </c>
      <c r="C30" s="391"/>
      <c r="D30" s="391"/>
      <c r="E30" s="392"/>
      <c r="F30" s="392"/>
      <c r="G30" s="393"/>
    </row>
    <row r="31" spans="1:7" ht="13.8" thickBot="1" x14ac:dyDescent="0.3">
      <c r="B31" s="5" t="s">
        <v>515</v>
      </c>
      <c r="C31" s="391"/>
      <c r="D31" s="391"/>
      <c r="E31" s="392"/>
      <c r="F31" s="392"/>
      <c r="G31" s="393"/>
    </row>
    <row r="32" spans="1:7" s="398" customFormat="1" ht="13.8" thickBot="1" x14ac:dyDescent="0.3">
      <c r="A32" s="394"/>
      <c r="B32" s="388" t="s">
        <v>516</v>
      </c>
      <c r="C32" s="395">
        <v>164961</v>
      </c>
      <c r="D32" s="396">
        <f>SUM(D27:D31)</f>
        <v>0</v>
      </c>
      <c r="E32" s="397"/>
      <c r="F32" s="396">
        <f>SUM(F27:F31)</f>
        <v>0</v>
      </c>
      <c r="G32" s="393"/>
    </row>
    <row r="33" spans="1:7" ht="13.8" thickBot="1" x14ac:dyDescent="0.3">
      <c r="A33" s="401" t="s">
        <v>517</v>
      </c>
      <c r="B33" s="405"/>
      <c r="C33" s="400"/>
      <c r="D33" s="391"/>
      <c r="E33" s="392"/>
      <c r="F33" s="392"/>
      <c r="G33" s="393"/>
    </row>
    <row r="34" spans="1:7" x14ac:dyDescent="0.25">
      <c r="B34" s="5" t="s">
        <v>518</v>
      </c>
      <c r="C34" s="391"/>
      <c r="D34" s="391"/>
      <c r="E34" s="392"/>
      <c r="F34" s="392"/>
      <c r="G34" s="393"/>
    </row>
    <row r="35" spans="1:7" ht="13.8" thickBot="1" x14ac:dyDescent="0.3">
      <c r="B35" s="5" t="s">
        <v>519</v>
      </c>
      <c r="C35" s="391"/>
      <c r="D35" s="391"/>
      <c r="E35" s="392"/>
      <c r="F35" s="392"/>
      <c r="G35" s="393"/>
    </row>
    <row r="36" spans="1:7" s="398" customFormat="1" ht="13.8" thickBot="1" x14ac:dyDescent="0.3">
      <c r="A36" s="394"/>
      <c r="B36" s="388" t="s">
        <v>520</v>
      </c>
      <c r="C36" s="406"/>
      <c r="D36" s="407"/>
      <c r="E36" s="408"/>
      <c r="F36" s="408"/>
      <c r="G36" s="393"/>
    </row>
    <row r="37" spans="1:7" ht="13.8" thickBot="1" x14ac:dyDescent="0.3">
      <c r="A37" s="387" t="s">
        <v>521</v>
      </c>
      <c r="B37" s="399"/>
      <c r="C37" s="400"/>
      <c r="D37" s="391"/>
      <c r="E37" s="392"/>
      <c r="F37" s="392"/>
      <c r="G37" s="393"/>
    </row>
    <row r="38" spans="1:7" x14ac:dyDescent="0.25">
      <c r="B38" s="5" t="s">
        <v>522</v>
      </c>
      <c r="C38" s="391">
        <v>200</v>
      </c>
      <c r="D38" s="391">
        <v>72</v>
      </c>
      <c r="E38" s="392"/>
      <c r="F38" s="392"/>
      <c r="G38" s="393"/>
    </row>
    <row r="39" spans="1:7" x14ac:dyDescent="0.25">
      <c r="B39" s="5" t="s">
        <v>523</v>
      </c>
      <c r="C39" s="391">
        <v>50</v>
      </c>
      <c r="D39" s="391">
        <v>0</v>
      </c>
      <c r="E39" s="392"/>
      <c r="F39" s="392"/>
      <c r="G39" s="393"/>
    </row>
    <row r="40" spans="1:7" x14ac:dyDescent="0.25">
      <c r="B40" s="5" t="s">
        <v>524</v>
      </c>
      <c r="C40" s="391">
        <v>25</v>
      </c>
      <c r="D40" s="391">
        <v>0</v>
      </c>
      <c r="E40" s="392"/>
      <c r="F40" s="392"/>
      <c r="G40" s="393"/>
    </row>
    <row r="41" spans="1:7" x14ac:dyDescent="0.25">
      <c r="B41" s="5" t="s">
        <v>525</v>
      </c>
      <c r="C41" s="409">
        <v>100</v>
      </c>
      <c r="D41" s="391">
        <v>215</v>
      </c>
      <c r="E41" s="391"/>
      <c r="F41" s="391"/>
      <c r="G41" s="393"/>
    </row>
    <row r="42" spans="1:7" x14ac:dyDescent="0.25">
      <c r="B42" s="5" t="s">
        <v>526</v>
      </c>
      <c r="C42" s="391">
        <v>2000</v>
      </c>
      <c r="D42" s="391">
        <v>35355</v>
      </c>
      <c r="E42" s="391"/>
      <c r="F42" s="391"/>
      <c r="G42" s="393"/>
    </row>
    <row r="43" spans="1:7" x14ac:dyDescent="0.25">
      <c r="B43" s="5" t="s">
        <v>527</v>
      </c>
      <c r="C43" s="391"/>
      <c r="D43" s="391"/>
      <c r="E43" s="391"/>
      <c r="F43" s="391"/>
      <c r="G43" s="393"/>
    </row>
    <row r="44" spans="1:7" x14ac:dyDescent="0.25">
      <c r="B44" s="5" t="s">
        <v>528</v>
      </c>
      <c r="C44" s="391"/>
      <c r="D44" s="391"/>
      <c r="E44" s="391"/>
      <c r="F44" s="391"/>
      <c r="G44" s="393"/>
    </row>
    <row r="45" spans="1:7" x14ac:dyDescent="0.25">
      <c r="B45" s="5" t="s">
        <v>529</v>
      </c>
      <c r="C45" s="391">
        <v>300</v>
      </c>
      <c r="D45" s="391">
        <v>326</v>
      </c>
      <c r="E45" s="391"/>
      <c r="F45" s="391"/>
      <c r="G45" s="393"/>
    </row>
    <row r="46" spans="1:7" x14ac:dyDescent="0.25">
      <c r="B46" s="5" t="s">
        <v>530</v>
      </c>
      <c r="C46" s="391">
        <v>100</v>
      </c>
      <c r="D46" s="391">
        <v>60</v>
      </c>
      <c r="E46" s="391"/>
      <c r="F46" s="391"/>
      <c r="G46" s="393"/>
    </row>
    <row r="47" spans="1:7" x14ac:dyDescent="0.25">
      <c r="B47" s="5" t="s">
        <v>531</v>
      </c>
      <c r="C47" s="391">
        <v>500</v>
      </c>
      <c r="D47" s="391">
        <v>1730</v>
      </c>
      <c r="E47" s="391"/>
      <c r="F47" s="391"/>
      <c r="G47" s="393"/>
    </row>
    <row r="48" spans="1:7" x14ac:dyDescent="0.25">
      <c r="B48" s="5" t="s">
        <v>532</v>
      </c>
      <c r="C48" s="391">
        <v>100</v>
      </c>
      <c r="D48" s="391">
        <v>300</v>
      </c>
      <c r="E48" s="391"/>
      <c r="F48" s="391"/>
      <c r="G48" s="393"/>
    </row>
    <row r="49" spans="1:8" x14ac:dyDescent="0.25">
      <c r="B49" s="5" t="s">
        <v>533</v>
      </c>
      <c r="C49" s="391">
        <v>100</v>
      </c>
      <c r="D49" s="391">
        <v>70</v>
      </c>
      <c r="E49" s="391"/>
      <c r="F49" s="391"/>
      <c r="G49" s="393"/>
    </row>
    <row r="50" spans="1:8" x14ac:dyDescent="0.25">
      <c r="B50" s="5" t="s">
        <v>534</v>
      </c>
      <c r="C50" s="391"/>
      <c r="D50" s="391"/>
      <c r="E50" s="391"/>
      <c r="F50" s="391"/>
      <c r="G50" s="393"/>
    </row>
    <row r="51" spans="1:8" ht="13.8" x14ac:dyDescent="0.25">
      <c r="B51" s="5" t="s">
        <v>535</v>
      </c>
      <c r="C51" s="391"/>
      <c r="D51" s="391"/>
      <c r="E51" s="391"/>
      <c r="F51" s="391"/>
      <c r="G51" s="410" t="s">
        <v>536</v>
      </c>
    </row>
    <row r="52" spans="1:8" x14ac:dyDescent="0.25">
      <c r="B52" s="5" t="s">
        <v>537</v>
      </c>
      <c r="C52" s="391">
        <v>3000</v>
      </c>
      <c r="D52" s="391">
        <v>2479</v>
      </c>
      <c r="E52" s="391"/>
      <c r="F52" s="391"/>
      <c r="G52" s="411" t="s">
        <v>538</v>
      </c>
      <c r="H52" s="412"/>
    </row>
    <row r="53" spans="1:8" x14ac:dyDescent="0.25">
      <c r="B53" s="5" t="s">
        <v>539</v>
      </c>
      <c r="C53" s="391">
        <v>500</v>
      </c>
      <c r="D53" s="391">
        <v>750</v>
      </c>
      <c r="E53" s="391"/>
      <c r="F53" s="391"/>
      <c r="G53" s="411" t="s">
        <v>540</v>
      </c>
      <c r="H53" s="413"/>
    </row>
    <row r="54" spans="1:8" x14ac:dyDescent="0.25">
      <c r="A54" s="5" t="s">
        <v>541</v>
      </c>
      <c r="B54" s="5" t="s">
        <v>542</v>
      </c>
      <c r="C54" s="391">
        <v>35000</v>
      </c>
      <c r="D54" s="391">
        <v>69426</v>
      </c>
      <c r="E54" s="391"/>
      <c r="F54" s="391"/>
      <c r="G54" s="411" t="s">
        <v>543</v>
      </c>
      <c r="H54" s="412"/>
    </row>
    <row r="55" spans="1:8" x14ac:dyDescent="0.25">
      <c r="B55" s="5" t="s">
        <v>544</v>
      </c>
      <c r="C55" s="391"/>
      <c r="D55" s="391"/>
      <c r="E55" s="391"/>
      <c r="F55" s="391"/>
      <c r="G55" s="411" t="s">
        <v>545</v>
      </c>
      <c r="H55" s="413"/>
    </row>
    <row r="56" spans="1:8" x14ac:dyDescent="0.25">
      <c r="B56" s="5" t="s">
        <v>546</v>
      </c>
      <c r="C56" s="391"/>
      <c r="D56" s="391"/>
      <c r="E56" s="391"/>
      <c r="F56" s="391"/>
      <c r="G56" s="411" t="s">
        <v>547</v>
      </c>
      <c r="H56" s="412"/>
    </row>
    <row r="57" spans="1:8" x14ac:dyDescent="0.25">
      <c r="B57" s="5" t="s">
        <v>548</v>
      </c>
      <c r="C57" s="391"/>
      <c r="D57" s="391"/>
      <c r="E57" s="391"/>
      <c r="F57" s="391"/>
      <c r="G57" s="411" t="s">
        <v>549</v>
      </c>
      <c r="H57" s="413"/>
    </row>
    <row r="58" spans="1:8" x14ac:dyDescent="0.25">
      <c r="B58" s="5" t="s">
        <v>550</v>
      </c>
      <c r="C58" s="391"/>
      <c r="D58" s="391">
        <v>8150</v>
      </c>
      <c r="E58" s="391"/>
      <c r="F58" s="391"/>
      <c r="G58" s="411" t="s">
        <v>551</v>
      </c>
      <c r="H58" s="412"/>
    </row>
    <row r="59" spans="1:8" x14ac:dyDescent="0.25">
      <c r="B59" s="5" t="s">
        <v>552</v>
      </c>
      <c r="C59" s="391">
        <v>12500</v>
      </c>
      <c r="D59" s="391">
        <v>11551</v>
      </c>
      <c r="E59" s="391"/>
      <c r="F59" s="391"/>
      <c r="G59" s="393"/>
      <c r="H59" s="414">
        <f>SUM(H52:H58)</f>
        <v>0</v>
      </c>
    </row>
    <row r="60" spans="1:8" ht="13.8" thickBot="1" x14ac:dyDescent="0.3">
      <c r="B60" s="5" t="s">
        <v>553</v>
      </c>
      <c r="C60" s="391"/>
      <c r="D60" s="391"/>
      <c r="E60" s="391"/>
      <c r="F60" s="391"/>
      <c r="G60" s="393"/>
    </row>
    <row r="61" spans="1:8" s="398" customFormat="1" ht="13.8" thickBot="1" x14ac:dyDescent="0.3">
      <c r="A61" s="394"/>
      <c r="B61" s="388" t="s">
        <v>554</v>
      </c>
      <c r="C61" s="395">
        <v>54475</v>
      </c>
      <c r="D61" s="396">
        <f>SUM(D38:D60)</f>
        <v>130484</v>
      </c>
      <c r="E61" s="397"/>
      <c r="F61" s="396">
        <f>SUM(F37:F60)</f>
        <v>0</v>
      </c>
      <c r="G61" s="393"/>
    </row>
    <row r="62" spans="1:8" ht="13.8" thickBot="1" x14ac:dyDescent="0.3">
      <c r="A62" s="5" t="s">
        <v>555</v>
      </c>
      <c r="C62" s="391"/>
      <c r="D62" s="391"/>
      <c r="E62" s="392"/>
      <c r="F62" s="392"/>
      <c r="G62" s="393"/>
    </row>
    <row r="63" spans="1:8" s="398" customFormat="1" ht="13.8" thickBot="1" x14ac:dyDescent="0.3">
      <c r="B63" s="415" t="s">
        <v>555</v>
      </c>
      <c r="C63" s="395">
        <v>0</v>
      </c>
      <c r="D63" s="396">
        <v>25987</v>
      </c>
      <c r="E63" s="397"/>
      <c r="F63" s="396">
        <v>0</v>
      </c>
      <c r="G63" s="393"/>
    </row>
    <row r="64" spans="1:8" ht="13.8" thickBot="1" x14ac:dyDescent="0.3">
      <c r="A64" s="387" t="s">
        <v>556</v>
      </c>
      <c r="B64" s="399"/>
      <c r="C64" s="400"/>
      <c r="D64" s="391"/>
      <c r="E64" s="392"/>
      <c r="F64" s="392"/>
      <c r="G64" s="393"/>
    </row>
    <row r="65" spans="1:7" x14ac:dyDescent="0.25">
      <c r="B65" s="5" t="s">
        <v>557</v>
      </c>
      <c r="C65" s="391">
        <v>2500</v>
      </c>
      <c r="D65" s="409">
        <v>5668</v>
      </c>
      <c r="E65" s="392"/>
      <c r="F65" s="392"/>
      <c r="G65" s="393"/>
    </row>
    <row r="66" spans="1:7" x14ac:dyDescent="0.25">
      <c r="B66" s="5" t="s">
        <v>558</v>
      </c>
      <c r="C66" s="391"/>
      <c r="D66" s="391">
        <v>-220</v>
      </c>
      <c r="E66" s="392"/>
      <c r="F66" s="392">
        <v>0</v>
      </c>
      <c r="G66" s="393"/>
    </row>
    <row r="67" spans="1:7" x14ac:dyDescent="0.25">
      <c r="B67" s="5" t="s">
        <v>559</v>
      </c>
      <c r="C67" s="391"/>
      <c r="D67" s="391"/>
      <c r="E67" s="392"/>
      <c r="F67" s="392"/>
      <c r="G67" s="393"/>
    </row>
    <row r="68" spans="1:7" ht="13.8" thickBot="1" x14ac:dyDescent="0.3">
      <c r="B68" s="5" t="s">
        <v>560</v>
      </c>
      <c r="C68" s="391"/>
      <c r="D68" s="391"/>
      <c r="E68" s="392"/>
      <c r="F68" s="392"/>
      <c r="G68" s="393"/>
    </row>
    <row r="69" spans="1:7" s="398" customFormat="1" ht="13.8" thickBot="1" x14ac:dyDescent="0.3">
      <c r="B69" s="415" t="s">
        <v>561</v>
      </c>
      <c r="C69" s="395">
        <v>2500</v>
      </c>
      <c r="D69" s="396">
        <f>SUM(D64:D68)</f>
        <v>5448</v>
      </c>
      <c r="E69" s="396"/>
      <c r="F69" s="396">
        <f>SUM(F64:F68)</f>
        <v>0</v>
      </c>
      <c r="G69" s="393"/>
    </row>
    <row r="70" spans="1:7" ht="13.8" thickBot="1" x14ac:dyDescent="0.3">
      <c r="A70" s="387" t="s">
        <v>562</v>
      </c>
      <c r="B70" s="399"/>
      <c r="C70" s="400"/>
      <c r="D70" s="391"/>
      <c r="E70" s="392"/>
      <c r="F70" s="392"/>
      <c r="G70" s="393"/>
    </row>
    <row r="71" spans="1:7" x14ac:dyDescent="0.25">
      <c r="B71" s="5" t="s">
        <v>563</v>
      </c>
      <c r="C71" s="391"/>
      <c r="D71" s="391"/>
      <c r="E71" s="392"/>
      <c r="F71" s="392"/>
      <c r="G71" s="393"/>
    </row>
    <row r="72" spans="1:7" x14ac:dyDescent="0.25">
      <c r="B72" s="5" t="s">
        <v>564</v>
      </c>
      <c r="C72" s="391"/>
      <c r="D72" s="391"/>
      <c r="E72" s="392"/>
      <c r="F72" s="392"/>
      <c r="G72" s="393"/>
    </row>
    <row r="73" spans="1:7" x14ac:dyDescent="0.25">
      <c r="B73" s="5" t="s">
        <v>565</v>
      </c>
      <c r="C73" s="391"/>
      <c r="D73" s="391"/>
      <c r="E73" s="392"/>
      <c r="F73" s="392"/>
      <c r="G73" s="393"/>
    </row>
    <row r="74" spans="1:7" x14ac:dyDescent="0.25">
      <c r="B74" s="5" t="s">
        <v>566</v>
      </c>
      <c r="C74" s="391"/>
      <c r="D74" s="391"/>
      <c r="E74" s="392"/>
      <c r="F74" s="392"/>
      <c r="G74" s="393"/>
    </row>
    <row r="75" spans="1:7" x14ac:dyDescent="0.25">
      <c r="B75" s="5" t="s">
        <v>567</v>
      </c>
      <c r="C75" s="391">
        <v>500</v>
      </c>
      <c r="D75" s="391"/>
      <c r="E75" s="392"/>
      <c r="F75" s="392"/>
      <c r="G75" s="393"/>
    </row>
    <row r="76" spans="1:7" x14ac:dyDescent="0.25">
      <c r="B76" s="5" t="s">
        <v>568</v>
      </c>
      <c r="C76" s="391"/>
      <c r="D76" s="391"/>
      <c r="E76" s="392"/>
      <c r="F76" s="392"/>
      <c r="G76" s="393"/>
    </row>
    <row r="77" spans="1:7" x14ac:dyDescent="0.25">
      <c r="B77" s="5" t="s">
        <v>569</v>
      </c>
      <c r="C77" s="391"/>
      <c r="D77" s="391"/>
      <c r="E77" s="392"/>
      <c r="F77" s="392"/>
      <c r="G77" s="393"/>
    </row>
    <row r="78" spans="1:7" ht="13.8" thickBot="1" x14ac:dyDescent="0.3">
      <c r="B78" s="5" t="s">
        <v>570</v>
      </c>
      <c r="C78" s="391">
        <v>200000</v>
      </c>
      <c r="D78" s="391">
        <v>103286</v>
      </c>
      <c r="E78" s="392"/>
      <c r="F78" s="392"/>
      <c r="G78" s="393"/>
    </row>
    <row r="79" spans="1:7" s="398" customFormat="1" ht="13.8" thickBot="1" x14ac:dyDescent="0.3">
      <c r="B79" s="415" t="s">
        <v>571</v>
      </c>
      <c r="C79" s="395">
        <v>200500</v>
      </c>
      <c r="D79" s="395">
        <f>SUM(D70:D78)</f>
        <v>103286</v>
      </c>
      <c r="E79" s="396"/>
      <c r="F79" s="396">
        <f>SUM(F70:F78)</f>
        <v>0</v>
      </c>
      <c r="G79" s="393"/>
    </row>
    <row r="80" spans="1:7" ht="13.8" thickBot="1" x14ac:dyDescent="0.3">
      <c r="A80" s="387" t="s">
        <v>572</v>
      </c>
      <c r="B80" s="399"/>
      <c r="C80" s="400"/>
      <c r="D80" s="391"/>
      <c r="E80" s="392"/>
      <c r="F80" s="392"/>
      <c r="G80" s="393"/>
    </row>
    <row r="81" spans="1:7" s="418" customFormat="1" x14ac:dyDescent="0.25">
      <c r="A81"/>
      <c r="B81" s="5" t="s">
        <v>573</v>
      </c>
      <c r="C81" s="416"/>
      <c r="D81" s="416"/>
      <c r="E81" s="417"/>
      <c r="F81" s="417"/>
      <c r="G81" s="393"/>
    </row>
    <row r="82" spans="1:7" s="398" customFormat="1" ht="13.8" thickBot="1" x14ac:dyDescent="0.3">
      <c r="B82" s="415" t="s">
        <v>574</v>
      </c>
      <c r="C82" s="407"/>
      <c r="D82" s="407"/>
      <c r="E82" s="408"/>
      <c r="F82" s="408"/>
      <c r="G82" s="393"/>
    </row>
    <row r="83" spans="1:7" ht="13.8" thickBot="1" x14ac:dyDescent="0.3">
      <c r="A83" s="387" t="s">
        <v>575</v>
      </c>
      <c r="B83" s="399"/>
      <c r="C83" s="400"/>
      <c r="D83" s="391"/>
      <c r="E83" s="392"/>
      <c r="F83" s="392"/>
      <c r="G83" s="393"/>
    </row>
    <row r="84" spans="1:7" s="418" customFormat="1" ht="13.8" thickBot="1" x14ac:dyDescent="0.3">
      <c r="A84"/>
      <c r="B84" s="5" t="s">
        <v>576</v>
      </c>
      <c r="C84" s="416"/>
      <c r="D84" s="416"/>
      <c r="E84" s="417"/>
      <c r="F84" s="417"/>
      <c r="G84" s="393"/>
    </row>
    <row r="85" spans="1:7" s="398" customFormat="1" ht="13.8" thickBot="1" x14ac:dyDescent="0.3">
      <c r="A85" s="387" t="s">
        <v>577</v>
      </c>
      <c r="B85" s="399"/>
      <c r="C85" s="406"/>
      <c r="D85" s="407"/>
      <c r="E85" s="408"/>
      <c r="F85" s="408"/>
      <c r="G85" s="393"/>
    </row>
    <row r="86" spans="1:7" ht="13.8" thickBot="1" x14ac:dyDescent="0.3">
      <c r="A86" s="5"/>
      <c r="B86" t="s">
        <v>514</v>
      </c>
      <c r="C86" s="391"/>
      <c r="D86" s="391"/>
      <c r="E86" s="392"/>
      <c r="F86" s="392"/>
      <c r="G86" s="393"/>
    </row>
    <row r="87" spans="1:7" s="398" customFormat="1" ht="13.8" thickBot="1" x14ac:dyDescent="0.3">
      <c r="A87" s="387"/>
      <c r="B87" s="419" t="s">
        <v>578</v>
      </c>
      <c r="C87" s="396">
        <f>C79+C69+C63+C32+C25+C11+C23+C61</f>
        <v>1099589</v>
      </c>
      <c r="D87" s="396">
        <f>D79+D69+D63+D32+D25+D11+D23+D61</f>
        <v>1065644</v>
      </c>
      <c r="E87" s="420"/>
      <c r="F87" s="396">
        <f>F79+F69+F63+F32+F25+F11+F23+F61</f>
        <v>0</v>
      </c>
      <c r="G87" s="421" t="s">
        <v>579</v>
      </c>
    </row>
    <row r="88" spans="1:7" x14ac:dyDescent="0.25">
      <c r="A88" s="340"/>
      <c r="B88" s="340"/>
      <c r="C88" s="422"/>
      <c r="D88" s="422"/>
      <c r="E88" s="423"/>
      <c r="F88" s="423"/>
      <c r="G88" s="393"/>
    </row>
    <row r="89" spans="1:7" x14ac:dyDescent="0.25">
      <c r="A89" s="5" t="s">
        <v>580</v>
      </c>
      <c r="C89" s="391"/>
      <c r="D89" s="391"/>
      <c r="E89" s="392"/>
      <c r="F89" s="392"/>
      <c r="G89" s="393"/>
    </row>
    <row r="90" spans="1:7" s="418" customFormat="1" x14ac:dyDescent="0.25">
      <c r="B90" s="424" t="s">
        <v>581</v>
      </c>
      <c r="C90" s="416"/>
      <c r="D90" s="425"/>
      <c r="E90" s="417"/>
      <c r="F90" s="417"/>
      <c r="G90" s="426">
        <f>F87-D87</f>
        <v>-1065644</v>
      </c>
    </row>
    <row r="91" spans="1:7" s="398" customFormat="1" ht="13.8" thickBot="1" x14ac:dyDescent="0.3">
      <c r="B91" s="415" t="s">
        <v>582</v>
      </c>
      <c r="C91" s="427"/>
      <c r="D91" s="428"/>
      <c r="E91" s="429"/>
      <c r="F91" s="429"/>
      <c r="G91" s="393"/>
    </row>
    <row r="92" spans="1:7" ht="13.8" thickBot="1" x14ac:dyDescent="0.3">
      <c r="C92" s="390"/>
      <c r="D92" s="430" t="s">
        <v>1</v>
      </c>
      <c r="E92" s="24"/>
      <c r="F92" s="24"/>
      <c r="G92" s="393"/>
    </row>
    <row r="93" spans="1:7" s="398" customFormat="1" ht="13.8" thickBot="1" x14ac:dyDescent="0.3">
      <c r="A93" s="415" t="s">
        <v>583</v>
      </c>
      <c r="C93" s="430">
        <f>SUM(C87:C92)</f>
        <v>1099589</v>
      </c>
      <c r="D93" s="430">
        <f>SUM(D87:D92)</f>
        <v>1065644</v>
      </c>
      <c r="E93" s="430"/>
      <c r="F93" s="430">
        <f>SUM(F87:F92)</f>
        <v>0</v>
      </c>
      <c r="G93" s="393"/>
    </row>
    <row r="94" spans="1:7" x14ac:dyDescent="0.25">
      <c r="G94" s="393"/>
    </row>
    <row r="95" spans="1:7" x14ac:dyDescent="0.25">
      <c r="G95" s="393"/>
    </row>
    <row r="96" spans="1:7" x14ac:dyDescent="0.25">
      <c r="G96" s="393"/>
    </row>
    <row r="97" spans="7:7" x14ac:dyDescent="0.25">
      <c r="G97" s="421" t="s">
        <v>1</v>
      </c>
    </row>
    <row r="98" spans="7:7" x14ac:dyDescent="0.25">
      <c r="G98" s="393"/>
    </row>
    <row r="99" spans="7:7" x14ac:dyDescent="0.25">
      <c r="G99" s="393"/>
    </row>
    <row r="100" spans="7:7" x14ac:dyDescent="0.25">
      <c r="G100" s="393"/>
    </row>
    <row r="101" spans="7:7" x14ac:dyDescent="0.25">
      <c r="G101" s="393"/>
    </row>
    <row r="102" spans="7:7" x14ac:dyDescent="0.25">
      <c r="G102" s="393"/>
    </row>
    <row r="103" spans="7:7" x14ac:dyDescent="0.25">
      <c r="G103" s="393"/>
    </row>
    <row r="104" spans="7:7" x14ac:dyDescent="0.25">
      <c r="G104" s="393"/>
    </row>
    <row r="105" spans="7:7" x14ac:dyDescent="0.25">
      <c r="G105" s="393"/>
    </row>
    <row r="106" spans="7:7" x14ac:dyDescent="0.25">
      <c r="G106" s="393"/>
    </row>
    <row r="107" spans="7:7" x14ac:dyDescent="0.25">
      <c r="G107" s="393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D33"/>
  <sheetViews>
    <sheetView zoomScaleNormal="100" workbookViewId="0">
      <selection activeCell="L22" sqref="L22"/>
    </sheetView>
  </sheetViews>
  <sheetFormatPr defaultRowHeight="13.2" x14ac:dyDescent="0.25"/>
  <cols>
    <col min="1" max="1" width="33.5546875" bestFit="1" customWidth="1"/>
    <col min="2" max="2" width="12.6640625" bestFit="1" customWidth="1"/>
    <col min="3" max="3" width="14.109375" bestFit="1" customWidth="1"/>
    <col min="4" max="4" width="10.109375" bestFit="1" customWidth="1"/>
  </cols>
  <sheetData>
    <row r="1" spans="1:4" ht="18" x14ac:dyDescent="0.35">
      <c r="A1" s="431" t="s">
        <v>686</v>
      </c>
      <c r="B1" s="432"/>
    </row>
    <row r="2" spans="1:4" ht="13.8" thickBot="1" x14ac:dyDescent="0.3">
      <c r="B2" s="432"/>
    </row>
    <row r="3" spans="1:4" ht="18" x14ac:dyDescent="0.35">
      <c r="A3" s="527" t="s">
        <v>584</v>
      </c>
      <c r="B3" s="533"/>
      <c r="C3" s="534" t="s">
        <v>6</v>
      </c>
      <c r="D3" s="55"/>
    </row>
    <row r="4" spans="1:4" x14ac:dyDescent="0.25">
      <c r="A4" s="529" t="s">
        <v>585</v>
      </c>
      <c r="B4" s="470">
        <v>50000</v>
      </c>
      <c r="C4" s="485">
        <f t="shared" ref="C4:C17" si="0">B4/$C$33*1000</f>
        <v>0.17141809219980586</v>
      </c>
      <c r="D4" s="432"/>
    </row>
    <row r="5" spans="1:4" x14ac:dyDescent="0.25">
      <c r="A5" s="535" t="s">
        <v>586</v>
      </c>
      <c r="B5" s="470">
        <v>25000</v>
      </c>
      <c r="C5" s="485">
        <f t="shared" si="0"/>
        <v>8.570904609990293E-2</v>
      </c>
      <c r="D5" s="432"/>
    </row>
    <row r="6" spans="1:4" x14ac:dyDescent="0.25">
      <c r="A6" s="535" t="s">
        <v>587</v>
      </c>
      <c r="B6" s="470">
        <v>3000</v>
      </c>
      <c r="C6" s="485">
        <f t="shared" si="0"/>
        <v>1.0285085531988352E-2</v>
      </c>
      <c r="D6" s="432"/>
    </row>
    <row r="7" spans="1:4" x14ac:dyDescent="0.25">
      <c r="A7" s="535" t="s">
        <v>588</v>
      </c>
      <c r="B7" s="470">
        <v>10000</v>
      </c>
      <c r="C7" s="485">
        <f t="shared" si="0"/>
        <v>3.4283618439961173E-2</v>
      </c>
      <c r="D7" s="432"/>
    </row>
    <row r="8" spans="1:4" x14ac:dyDescent="0.25">
      <c r="A8" s="535" t="s">
        <v>589</v>
      </c>
      <c r="B8" s="470">
        <v>65000</v>
      </c>
      <c r="C8" s="485">
        <f t="shared" si="0"/>
        <v>0.22284351985974762</v>
      </c>
      <c r="D8" s="432">
        <v>100000</v>
      </c>
    </row>
    <row r="9" spans="1:4" x14ac:dyDescent="0.25">
      <c r="A9" s="535" t="s">
        <v>423</v>
      </c>
      <c r="B9" s="470">
        <v>10000</v>
      </c>
      <c r="C9" s="485">
        <f t="shared" si="0"/>
        <v>3.4283618439961173E-2</v>
      </c>
      <c r="D9" s="432"/>
    </row>
    <row r="10" spans="1:4" x14ac:dyDescent="0.25">
      <c r="A10" s="535" t="s">
        <v>590</v>
      </c>
      <c r="B10" s="470">
        <v>30000</v>
      </c>
      <c r="C10" s="485">
        <f t="shared" si="0"/>
        <v>0.10285085531988353</v>
      </c>
      <c r="D10" s="432">
        <v>27000</v>
      </c>
    </row>
    <row r="11" spans="1:4" x14ac:dyDescent="0.25">
      <c r="A11" s="535" t="s">
        <v>611</v>
      </c>
      <c r="B11" s="470">
        <v>5000</v>
      </c>
      <c r="C11" s="485">
        <f t="shared" si="0"/>
        <v>1.7141809219980587E-2</v>
      </c>
      <c r="D11" s="432">
        <v>0</v>
      </c>
    </row>
    <row r="12" spans="1:4" x14ac:dyDescent="0.25">
      <c r="A12" s="535" t="s">
        <v>612</v>
      </c>
      <c r="B12" s="470">
        <v>35000</v>
      </c>
      <c r="C12" s="485">
        <f t="shared" si="0"/>
        <v>0.11999266453986411</v>
      </c>
      <c r="D12" s="432"/>
    </row>
    <row r="13" spans="1:4" x14ac:dyDescent="0.25">
      <c r="A13" s="535" t="s">
        <v>591</v>
      </c>
      <c r="B13" s="470">
        <v>15000</v>
      </c>
      <c r="C13" s="485">
        <f t="shared" si="0"/>
        <v>5.1425427659941764E-2</v>
      </c>
      <c r="D13" s="432"/>
    </row>
    <row r="14" spans="1:4" x14ac:dyDescent="0.25">
      <c r="A14" s="536" t="s">
        <v>592</v>
      </c>
      <c r="B14" s="470">
        <v>9000</v>
      </c>
      <c r="C14" s="485">
        <f t="shared" si="0"/>
        <v>3.085525659596506E-2</v>
      </c>
      <c r="D14" s="432"/>
    </row>
    <row r="15" spans="1:4" x14ac:dyDescent="0.25">
      <c r="A15" s="537" t="s">
        <v>627</v>
      </c>
      <c r="B15" s="470">
        <v>0</v>
      </c>
      <c r="C15" s="485">
        <f>B15/$C$33*1000</f>
        <v>0</v>
      </c>
      <c r="D15" s="432">
        <v>20000</v>
      </c>
    </row>
    <row r="16" spans="1:4" x14ac:dyDescent="0.25">
      <c r="A16" s="536" t="s">
        <v>672</v>
      </c>
      <c r="B16" s="471">
        <v>0</v>
      </c>
      <c r="C16" s="485">
        <f t="shared" si="0"/>
        <v>0</v>
      </c>
    </row>
    <row r="17" spans="1:3" x14ac:dyDescent="0.25">
      <c r="A17" s="539" t="s">
        <v>685</v>
      </c>
      <c r="B17" s="540">
        <v>100000</v>
      </c>
      <c r="C17" s="485">
        <f t="shared" si="0"/>
        <v>0.34283618439961172</v>
      </c>
    </row>
    <row r="18" spans="1:3" ht="13.5" customHeight="1" thickBot="1" x14ac:dyDescent="0.35">
      <c r="A18" s="530"/>
      <c r="B18" s="538">
        <f>SUM(B4:B17)</f>
        <v>357000</v>
      </c>
      <c r="C18" s="521">
        <f>SUM(C4:C16)</f>
        <v>0.88108899390700213</v>
      </c>
    </row>
    <row r="19" spans="1:3" x14ac:dyDescent="0.25">
      <c r="B19" s="432"/>
      <c r="C19" s="31"/>
    </row>
    <row r="20" spans="1:3" ht="18" x14ac:dyDescent="0.35">
      <c r="A20" s="431"/>
      <c r="B20" s="432"/>
      <c r="C20" s="31"/>
    </row>
    <row r="21" spans="1:3" ht="13.8" thickBot="1" x14ac:dyDescent="0.3"/>
    <row r="22" spans="1:3" ht="18" x14ac:dyDescent="0.35">
      <c r="A22" s="527" t="s">
        <v>593</v>
      </c>
      <c r="B22" s="528"/>
      <c r="C22" s="510"/>
    </row>
    <row r="23" spans="1:3" x14ac:dyDescent="0.25">
      <c r="A23" s="529" t="s">
        <v>594</v>
      </c>
      <c r="B23" s="470">
        <v>8500</v>
      </c>
      <c r="C23" s="485">
        <f t="shared" ref="C23:C28" si="1">B23/$C$33*1000</f>
        <v>2.9141075673966999E-2</v>
      </c>
    </row>
    <row r="24" spans="1:3" x14ac:dyDescent="0.25">
      <c r="A24" s="529" t="s">
        <v>610</v>
      </c>
      <c r="B24" s="470">
        <v>4968</v>
      </c>
      <c r="C24" s="485">
        <f t="shared" si="1"/>
        <v>1.7032101640972713E-2</v>
      </c>
    </row>
    <row r="25" spans="1:3" x14ac:dyDescent="0.25">
      <c r="A25" s="529" t="s">
        <v>673</v>
      </c>
      <c r="B25" s="470">
        <v>1000</v>
      </c>
      <c r="C25" s="485">
        <f t="shared" si="1"/>
        <v>3.4283618439961173E-3</v>
      </c>
    </row>
    <row r="26" spans="1:3" x14ac:dyDescent="0.25">
      <c r="A26" s="529" t="s">
        <v>595</v>
      </c>
      <c r="B26" s="470">
        <v>6000</v>
      </c>
      <c r="C26" s="485">
        <f t="shared" si="1"/>
        <v>2.0570171063976704E-2</v>
      </c>
    </row>
    <row r="27" spans="1:3" x14ac:dyDescent="0.25">
      <c r="A27" s="529" t="s">
        <v>596</v>
      </c>
      <c r="B27" s="472">
        <v>2500</v>
      </c>
      <c r="C27" s="485">
        <f t="shared" si="1"/>
        <v>8.5709046099902934E-3</v>
      </c>
    </row>
    <row r="28" spans="1:3" x14ac:dyDescent="0.25">
      <c r="A28" s="529" t="s">
        <v>597</v>
      </c>
      <c r="B28" s="472">
        <v>4000</v>
      </c>
      <c r="C28" s="485">
        <f t="shared" si="1"/>
        <v>1.3713447375984469E-2</v>
      </c>
    </row>
    <row r="29" spans="1:3" ht="14.4" thickBot="1" x14ac:dyDescent="0.3">
      <c r="A29" s="530"/>
      <c r="B29" s="531">
        <f>SUM(B20:B28)</f>
        <v>26968</v>
      </c>
      <c r="C29" s="532">
        <f>SUM(C23:C28)</f>
        <v>9.2456062208887288E-2</v>
      </c>
    </row>
    <row r="30" spans="1:3" ht="13.8" thickBot="1" x14ac:dyDescent="0.3">
      <c r="B30" s="432"/>
      <c r="C30" s="31"/>
    </row>
    <row r="31" spans="1:3" ht="14.4" thickBot="1" x14ac:dyDescent="0.3">
      <c r="A31" s="524" t="s">
        <v>674</v>
      </c>
      <c r="B31" s="525">
        <f>B29+B18</f>
        <v>383968</v>
      </c>
      <c r="C31" s="526">
        <f>C18+C29</f>
        <v>0.97354505611588937</v>
      </c>
    </row>
    <row r="32" spans="1:3" ht="13.8" thickBot="1" x14ac:dyDescent="0.3"/>
    <row r="33" spans="2:3" ht="16.2" thickBot="1" x14ac:dyDescent="0.35">
      <c r="B33" s="523" t="s">
        <v>598</v>
      </c>
      <c r="C33" s="491">
        <v>291684497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J36"/>
  <sheetViews>
    <sheetView topLeftCell="A12" zoomScaleNormal="100" workbookViewId="0">
      <selection activeCell="H12" sqref="H12"/>
    </sheetView>
  </sheetViews>
  <sheetFormatPr defaultRowHeight="13.2" x14ac:dyDescent="0.25"/>
  <cols>
    <col min="1" max="1" width="9.88671875" bestFit="1" customWidth="1"/>
    <col min="2" max="2" width="25.5546875" bestFit="1" customWidth="1"/>
    <col min="3" max="3" width="12" bestFit="1" customWidth="1"/>
    <col min="4" max="4" width="12.6640625" customWidth="1"/>
    <col min="5" max="5" width="0.109375" customWidth="1"/>
    <col min="6" max="6" width="12.6640625" hidden="1" customWidth="1"/>
    <col min="7" max="7" width="12.6640625" customWidth="1"/>
    <col min="8" max="8" width="14.33203125" style="55" customWidth="1"/>
    <col min="9" max="9" width="11.33203125" customWidth="1"/>
    <col min="10" max="10" width="9.6640625" customWidth="1"/>
    <col min="16" max="16" width="8.6640625" customWidth="1"/>
  </cols>
  <sheetData>
    <row r="1" spans="1:10" ht="62.85" customHeight="1" x14ac:dyDescent="0.25">
      <c r="A1" s="7"/>
      <c r="B1" s="32" t="s">
        <v>29</v>
      </c>
      <c r="C1" s="33" t="s">
        <v>679</v>
      </c>
      <c r="D1" s="33" t="s">
        <v>693</v>
      </c>
      <c r="E1" s="33" t="s">
        <v>30</v>
      </c>
      <c r="F1" s="33" t="s">
        <v>31</v>
      </c>
      <c r="G1" s="33" t="s">
        <v>681</v>
      </c>
      <c r="H1" s="33" t="s">
        <v>682</v>
      </c>
      <c r="I1" s="33" t="s">
        <v>32</v>
      </c>
      <c r="J1" s="33" t="s">
        <v>33</v>
      </c>
    </row>
    <row r="2" spans="1:10" ht="15.6" x14ac:dyDescent="0.25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0" x14ac:dyDescent="0.25">
      <c r="A3" s="41" t="s">
        <v>36</v>
      </c>
      <c r="B3" s="42" t="s">
        <v>37</v>
      </c>
      <c r="C3" s="43">
        <v>43680</v>
      </c>
      <c r="D3" s="28">
        <v>36558.639999999999</v>
      </c>
      <c r="E3" s="28"/>
      <c r="F3" s="28"/>
      <c r="G3" s="28"/>
      <c r="H3" s="43"/>
      <c r="I3" s="44">
        <f>H3-C3</f>
        <v>-43680</v>
      </c>
      <c r="J3" s="45">
        <f>I3/C3</f>
        <v>-1</v>
      </c>
    </row>
    <row r="4" spans="1:10" x14ac:dyDescent="0.25">
      <c r="A4" s="41" t="s">
        <v>38</v>
      </c>
      <c r="B4" s="42" t="s">
        <v>690</v>
      </c>
      <c r="C4" s="46">
        <v>65000</v>
      </c>
      <c r="D4" s="28">
        <v>55180</v>
      </c>
      <c r="E4" s="28"/>
      <c r="F4" s="28"/>
      <c r="G4" s="28"/>
      <c r="H4" s="46"/>
      <c r="I4" s="44">
        <f t="shared" ref="I4:I28" si="0">H4-C4</f>
        <v>-65000</v>
      </c>
      <c r="J4" s="45">
        <f>I4/C4</f>
        <v>-1</v>
      </c>
    </row>
    <row r="5" spans="1:10" x14ac:dyDescent="0.25">
      <c r="A5" s="41"/>
      <c r="B5" s="42" t="s">
        <v>39</v>
      </c>
      <c r="C5" s="46">
        <v>500</v>
      </c>
      <c r="D5" s="28"/>
      <c r="E5" s="28"/>
      <c r="F5" s="28"/>
      <c r="G5" s="28"/>
      <c r="H5" s="46"/>
      <c r="I5" s="44">
        <f t="shared" si="0"/>
        <v>-500</v>
      </c>
      <c r="J5" s="45"/>
    </row>
    <row r="6" spans="1:10" x14ac:dyDescent="0.25">
      <c r="A6" s="41" t="s">
        <v>40</v>
      </c>
      <c r="B6" s="42" t="s">
        <v>41</v>
      </c>
      <c r="C6" s="43">
        <v>8000</v>
      </c>
      <c r="D6" s="28">
        <v>4400</v>
      </c>
      <c r="E6" s="28"/>
      <c r="F6" s="28"/>
      <c r="G6" s="28"/>
      <c r="H6" s="43"/>
      <c r="I6" s="44">
        <f t="shared" si="0"/>
        <v>-8000</v>
      </c>
      <c r="J6" s="45">
        <f t="shared" ref="J6:J29" si="1">I6/C6</f>
        <v>-1</v>
      </c>
    </row>
    <row r="7" spans="1:10" x14ac:dyDescent="0.25">
      <c r="A7" s="41" t="s">
        <v>42</v>
      </c>
      <c r="B7" s="42" t="s">
        <v>43</v>
      </c>
      <c r="C7" s="43">
        <v>15750</v>
      </c>
      <c r="D7" s="28">
        <v>13100</v>
      </c>
      <c r="E7" s="28"/>
      <c r="F7" s="28"/>
      <c r="G7" s="28"/>
      <c r="H7" s="43"/>
      <c r="I7" s="44">
        <f>H7-C7</f>
        <v>-15750</v>
      </c>
      <c r="J7" s="45">
        <f t="shared" si="1"/>
        <v>-1</v>
      </c>
    </row>
    <row r="8" spans="1:10" ht="12.75" customHeight="1" x14ac:dyDescent="0.25">
      <c r="A8" s="41" t="s">
        <v>44</v>
      </c>
      <c r="B8" s="42" t="s">
        <v>45</v>
      </c>
      <c r="C8" s="43">
        <v>9000</v>
      </c>
      <c r="D8" s="28">
        <v>7265.07</v>
      </c>
      <c r="E8" s="28"/>
      <c r="F8" s="28"/>
      <c r="G8" s="28"/>
      <c r="H8" s="43"/>
      <c r="I8" s="44">
        <f t="shared" si="0"/>
        <v>-9000</v>
      </c>
      <c r="J8" s="45">
        <f t="shared" si="1"/>
        <v>-1</v>
      </c>
    </row>
    <row r="9" spans="1:10" x14ac:dyDescent="0.25">
      <c r="A9" s="41" t="s">
        <v>46</v>
      </c>
      <c r="B9" s="42" t="s">
        <v>47</v>
      </c>
      <c r="C9" s="43">
        <v>15700</v>
      </c>
      <c r="D9" s="28">
        <v>12697.04</v>
      </c>
      <c r="E9" s="28"/>
      <c r="F9" s="28"/>
      <c r="G9" s="28"/>
      <c r="H9" s="43"/>
      <c r="I9" s="44">
        <f t="shared" si="0"/>
        <v>-15700</v>
      </c>
      <c r="J9" s="45">
        <f t="shared" si="1"/>
        <v>-1</v>
      </c>
    </row>
    <row r="10" spans="1:10" x14ac:dyDescent="0.25">
      <c r="A10" s="41" t="s">
        <v>48</v>
      </c>
      <c r="B10" s="42" t="s">
        <v>49</v>
      </c>
      <c r="C10" s="43">
        <v>100</v>
      </c>
      <c r="D10" s="28">
        <v>0</v>
      </c>
      <c r="E10" s="28"/>
      <c r="F10" s="28"/>
      <c r="G10" s="28"/>
      <c r="H10" s="43"/>
      <c r="I10" s="44">
        <f t="shared" si="0"/>
        <v>-100</v>
      </c>
      <c r="J10" s="45">
        <f t="shared" si="1"/>
        <v>-1</v>
      </c>
    </row>
    <row r="11" spans="1:10" x14ac:dyDescent="0.25">
      <c r="A11" s="41" t="s">
        <v>50</v>
      </c>
      <c r="B11" s="42" t="s">
        <v>51</v>
      </c>
      <c r="C11" s="43">
        <v>1008</v>
      </c>
      <c r="D11" s="28">
        <v>863.02</v>
      </c>
      <c r="E11" s="28"/>
      <c r="F11" s="28"/>
      <c r="G11" s="28"/>
      <c r="H11" s="43"/>
      <c r="I11" s="44">
        <f t="shared" si="0"/>
        <v>-1008</v>
      </c>
      <c r="J11" s="45">
        <f t="shared" si="1"/>
        <v>-1</v>
      </c>
    </row>
    <row r="12" spans="1:10" x14ac:dyDescent="0.25">
      <c r="A12" s="41" t="s">
        <v>52</v>
      </c>
      <c r="B12" s="42" t="s">
        <v>53</v>
      </c>
      <c r="C12" s="46">
        <v>14000</v>
      </c>
      <c r="D12" s="28">
        <v>15481.35</v>
      </c>
      <c r="E12" s="28"/>
      <c r="F12" s="28"/>
      <c r="G12" s="28"/>
      <c r="H12" s="46"/>
      <c r="I12" s="44">
        <f t="shared" si="0"/>
        <v>-14000</v>
      </c>
      <c r="J12" s="45">
        <f t="shared" si="1"/>
        <v>-1</v>
      </c>
    </row>
    <row r="13" spans="1:10" x14ac:dyDescent="0.25">
      <c r="A13" s="41" t="s">
        <v>54</v>
      </c>
      <c r="B13" s="42" t="s">
        <v>55</v>
      </c>
      <c r="C13" s="43">
        <v>13000</v>
      </c>
      <c r="D13" s="28">
        <v>12588.26</v>
      </c>
      <c r="E13" s="28"/>
      <c r="F13" s="28"/>
      <c r="G13" s="28"/>
      <c r="H13" s="43"/>
      <c r="I13" s="44">
        <f t="shared" si="0"/>
        <v>-13000</v>
      </c>
      <c r="J13" s="45">
        <f t="shared" si="1"/>
        <v>-1</v>
      </c>
    </row>
    <row r="14" spans="1:10" x14ac:dyDescent="0.25">
      <c r="A14" s="41" t="s">
        <v>614</v>
      </c>
      <c r="B14" s="42" t="s">
        <v>615</v>
      </c>
      <c r="C14" s="43"/>
      <c r="D14" s="28">
        <v>973.33</v>
      </c>
      <c r="E14" s="28"/>
      <c r="F14" s="28"/>
      <c r="G14" s="28"/>
      <c r="H14" s="43"/>
      <c r="I14" s="44">
        <f t="shared" si="0"/>
        <v>0</v>
      </c>
      <c r="J14" s="45"/>
    </row>
    <row r="15" spans="1:10" x14ac:dyDescent="0.25">
      <c r="A15" s="41" t="s">
        <v>56</v>
      </c>
      <c r="B15" s="42" t="s">
        <v>57</v>
      </c>
      <c r="C15" s="43">
        <v>300</v>
      </c>
      <c r="D15" s="28">
        <v>0</v>
      </c>
      <c r="E15" s="28"/>
      <c r="F15" s="28"/>
      <c r="G15" s="28"/>
      <c r="H15" s="43"/>
      <c r="I15" s="44">
        <f t="shared" si="0"/>
        <v>-300</v>
      </c>
      <c r="J15" s="45">
        <f t="shared" si="1"/>
        <v>-1</v>
      </c>
    </row>
    <row r="16" spans="1:10" x14ac:dyDescent="0.25">
      <c r="A16" s="41" t="s">
        <v>58</v>
      </c>
      <c r="B16" s="42" t="s">
        <v>59</v>
      </c>
      <c r="C16" s="46"/>
      <c r="D16" s="28"/>
      <c r="E16" s="28"/>
      <c r="F16" s="28"/>
      <c r="G16" s="28"/>
      <c r="H16" s="46"/>
      <c r="I16" s="44">
        <f t="shared" si="0"/>
        <v>0</v>
      </c>
      <c r="J16" s="45"/>
    </row>
    <row r="17" spans="1:10" x14ac:dyDescent="0.25">
      <c r="A17" s="41" t="s">
        <v>60</v>
      </c>
      <c r="B17" s="42" t="s">
        <v>61</v>
      </c>
      <c r="C17" s="46">
        <v>2200</v>
      </c>
      <c r="D17" s="28">
        <v>1533</v>
      </c>
      <c r="E17" s="28"/>
      <c r="F17" s="28"/>
      <c r="G17" s="28"/>
      <c r="H17" s="46"/>
      <c r="I17" s="44">
        <f t="shared" si="0"/>
        <v>-2200</v>
      </c>
      <c r="J17" s="45">
        <f t="shared" si="1"/>
        <v>-1</v>
      </c>
    </row>
    <row r="18" spans="1:10" x14ac:dyDescent="0.25">
      <c r="A18" s="41" t="s">
        <v>62</v>
      </c>
      <c r="B18" s="42" t="s">
        <v>63</v>
      </c>
      <c r="C18" s="43">
        <v>2985</v>
      </c>
      <c r="D18" s="28">
        <v>3166.52</v>
      </c>
      <c r="E18" s="28"/>
      <c r="F18" s="28"/>
      <c r="G18" s="28"/>
      <c r="H18" s="43"/>
      <c r="I18" s="44">
        <f t="shared" si="0"/>
        <v>-2985</v>
      </c>
      <c r="J18" s="45">
        <f t="shared" si="1"/>
        <v>-1</v>
      </c>
    </row>
    <row r="19" spans="1:10" x14ac:dyDescent="0.25">
      <c r="A19" s="41" t="s">
        <v>64</v>
      </c>
      <c r="B19" s="42" t="s">
        <v>65</v>
      </c>
      <c r="C19" s="43">
        <v>2386</v>
      </c>
      <c r="D19" s="28">
        <v>2342</v>
      </c>
      <c r="E19" s="28"/>
      <c r="F19" s="28"/>
      <c r="G19" s="28"/>
      <c r="H19" s="43"/>
      <c r="I19" s="44">
        <f t="shared" si="0"/>
        <v>-2386</v>
      </c>
      <c r="J19" s="45">
        <f t="shared" si="1"/>
        <v>-1</v>
      </c>
    </row>
    <row r="20" spans="1:10" x14ac:dyDescent="0.25">
      <c r="A20" s="41" t="s">
        <v>66</v>
      </c>
      <c r="B20" s="42" t="s">
        <v>67</v>
      </c>
      <c r="C20" s="43">
        <v>1800</v>
      </c>
      <c r="D20" s="28">
        <v>60</v>
      </c>
      <c r="E20" s="28"/>
      <c r="F20" s="28"/>
      <c r="G20" s="28"/>
      <c r="H20" s="43"/>
      <c r="I20" s="44">
        <f t="shared" si="0"/>
        <v>-1800</v>
      </c>
      <c r="J20" s="45">
        <f t="shared" si="1"/>
        <v>-1</v>
      </c>
    </row>
    <row r="21" spans="1:10" x14ac:dyDescent="0.25">
      <c r="A21" s="41" t="s">
        <v>68</v>
      </c>
      <c r="B21" s="42" t="s">
        <v>69</v>
      </c>
      <c r="C21" s="43">
        <v>1300</v>
      </c>
      <c r="D21" s="28">
        <v>1729.18</v>
      </c>
      <c r="E21" s="28"/>
      <c r="F21" s="28"/>
      <c r="G21" s="28"/>
      <c r="H21" s="43"/>
      <c r="I21" s="44">
        <f t="shared" si="0"/>
        <v>-1300</v>
      </c>
      <c r="J21" s="45">
        <f t="shared" si="1"/>
        <v>-1</v>
      </c>
    </row>
    <row r="22" spans="1:10" x14ac:dyDescent="0.25">
      <c r="A22" s="41" t="s">
        <v>70</v>
      </c>
      <c r="B22" s="42" t="s">
        <v>71</v>
      </c>
      <c r="C22" s="43">
        <v>1400</v>
      </c>
      <c r="D22" s="28">
        <v>926.22</v>
      </c>
      <c r="E22" s="28"/>
      <c r="F22" s="28"/>
      <c r="G22" s="28"/>
      <c r="H22" s="43"/>
      <c r="I22" s="44">
        <f t="shared" si="0"/>
        <v>-1400</v>
      </c>
      <c r="J22" s="45">
        <f t="shared" si="1"/>
        <v>-1</v>
      </c>
    </row>
    <row r="23" spans="1:10" x14ac:dyDescent="0.25">
      <c r="A23" s="41" t="s">
        <v>72</v>
      </c>
      <c r="B23" s="42" t="s">
        <v>73</v>
      </c>
      <c r="C23" s="43">
        <v>150</v>
      </c>
      <c r="D23" s="28">
        <v>36</v>
      </c>
      <c r="E23" s="28"/>
      <c r="F23" s="28"/>
      <c r="G23" s="28"/>
      <c r="H23" s="43"/>
      <c r="I23" s="44">
        <f t="shared" si="0"/>
        <v>-150</v>
      </c>
      <c r="J23" s="45">
        <f t="shared" si="1"/>
        <v>-1</v>
      </c>
    </row>
    <row r="24" spans="1:10" x14ac:dyDescent="0.25">
      <c r="A24" s="41" t="s">
        <v>74</v>
      </c>
      <c r="B24" s="42" t="s">
        <v>75</v>
      </c>
      <c r="C24" s="43">
        <v>1400</v>
      </c>
      <c r="D24" s="28">
        <v>1618.7</v>
      </c>
      <c r="E24" s="28"/>
      <c r="F24" s="28"/>
      <c r="G24" s="28"/>
      <c r="H24" s="43"/>
      <c r="I24" s="44">
        <f t="shared" si="0"/>
        <v>-1400</v>
      </c>
      <c r="J24" s="45">
        <f t="shared" si="1"/>
        <v>-1</v>
      </c>
    </row>
    <row r="25" spans="1:10" x14ac:dyDescent="0.25">
      <c r="A25" s="41" t="s">
        <v>76</v>
      </c>
      <c r="B25" s="42" t="s">
        <v>77</v>
      </c>
      <c r="C25" s="43"/>
      <c r="E25" s="28"/>
      <c r="F25" s="28"/>
      <c r="G25" s="28"/>
      <c r="H25" s="43"/>
      <c r="I25" s="44">
        <f t="shared" si="0"/>
        <v>0</v>
      </c>
      <c r="J25" s="45"/>
    </row>
    <row r="26" spans="1:10" x14ac:dyDescent="0.25">
      <c r="A26" s="41" t="s">
        <v>78</v>
      </c>
      <c r="B26" s="42" t="s">
        <v>79</v>
      </c>
      <c r="C26" s="43">
        <v>500</v>
      </c>
      <c r="D26" s="28">
        <v>99.99</v>
      </c>
      <c r="E26" s="28"/>
      <c r="F26" s="28"/>
      <c r="G26" s="28"/>
      <c r="H26" s="43"/>
      <c r="I26" s="44">
        <f t="shared" si="0"/>
        <v>-500</v>
      </c>
      <c r="J26" s="45">
        <f t="shared" si="1"/>
        <v>-1</v>
      </c>
    </row>
    <row r="27" spans="1:10" x14ac:dyDescent="0.25">
      <c r="A27" s="41" t="s">
        <v>80</v>
      </c>
      <c r="B27" s="42" t="s">
        <v>81</v>
      </c>
      <c r="C27" s="43">
        <v>400</v>
      </c>
      <c r="D27" s="28"/>
      <c r="E27" s="28"/>
      <c r="F27" s="28"/>
      <c r="G27" s="28"/>
      <c r="H27" s="43"/>
      <c r="I27" s="44">
        <f t="shared" si="0"/>
        <v>-400</v>
      </c>
      <c r="J27" s="45">
        <f t="shared" si="1"/>
        <v>-1</v>
      </c>
    </row>
    <row r="28" spans="1:10" x14ac:dyDescent="0.25">
      <c r="A28" s="41" t="s">
        <v>82</v>
      </c>
      <c r="B28" s="42" t="s">
        <v>83</v>
      </c>
      <c r="C28" s="43"/>
      <c r="D28" s="28"/>
      <c r="E28" s="28"/>
      <c r="F28" s="28"/>
      <c r="G28" s="28"/>
      <c r="H28" s="43"/>
      <c r="I28" s="44">
        <f t="shared" si="0"/>
        <v>0</v>
      </c>
      <c r="J28" s="48"/>
    </row>
    <row r="29" spans="1:10" ht="15.6" x14ac:dyDescent="0.25">
      <c r="A29" s="35" t="s">
        <v>84</v>
      </c>
      <c r="B29" s="36" t="s">
        <v>35</v>
      </c>
      <c r="C29" s="49">
        <f t="shared" ref="C29:H29" si="2">SUM(C3:C28)</f>
        <v>200559</v>
      </c>
      <c r="D29" s="49">
        <f t="shared" si="2"/>
        <v>170618.31999999998</v>
      </c>
      <c r="E29" s="49">
        <f t="shared" si="2"/>
        <v>0</v>
      </c>
      <c r="F29" s="49">
        <f t="shared" si="2"/>
        <v>0</v>
      </c>
      <c r="G29" s="49">
        <f t="shared" si="2"/>
        <v>0</v>
      </c>
      <c r="H29" s="50">
        <f t="shared" si="2"/>
        <v>0</v>
      </c>
      <c r="I29" s="51">
        <f t="shared" ref="I29" si="3">H29-C29</f>
        <v>-200559</v>
      </c>
      <c r="J29" s="435">
        <f t="shared" si="1"/>
        <v>-1</v>
      </c>
    </row>
    <row r="30" spans="1:10" x14ac:dyDescent="0.25">
      <c r="B30" s="52"/>
      <c r="C30" s="53"/>
      <c r="D30" s="54"/>
      <c r="E30" s="53"/>
      <c r="F30" s="53"/>
      <c r="G30" s="53"/>
    </row>
    <row r="31" spans="1:10" x14ac:dyDescent="0.25">
      <c r="B31" s="52"/>
      <c r="C31" s="53"/>
      <c r="D31" s="53"/>
      <c r="E31" s="53"/>
      <c r="F31" s="53"/>
      <c r="G31" s="53"/>
    </row>
    <row r="32" spans="1:10" x14ac:dyDescent="0.25">
      <c r="C32" s="53"/>
      <c r="D32" s="53"/>
      <c r="E32" s="53"/>
      <c r="F32" s="53"/>
      <c r="G32" s="53"/>
      <c r="H32" s="56"/>
    </row>
    <row r="33" spans="8:9" x14ac:dyDescent="0.25">
      <c r="H33" s="56"/>
      <c r="I33" s="30"/>
    </row>
    <row r="34" spans="8:9" x14ac:dyDescent="0.25">
      <c r="H34" s="250"/>
    </row>
    <row r="36" spans="8:9" x14ac:dyDescent="0.25">
      <c r="I36" s="30"/>
    </row>
  </sheetData>
  <pageMargins left="0.75" right="0.75" top="1" bottom="1" header="0.5" footer="0.5"/>
  <pageSetup scale="95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tabColor rgb="FFFF0000"/>
    <pageSetUpPr fitToPage="1"/>
  </sheetPr>
  <dimension ref="A1:J24"/>
  <sheetViews>
    <sheetView zoomScaleNormal="100" workbookViewId="0">
      <selection activeCell="H3" sqref="H3:H19"/>
    </sheetView>
  </sheetViews>
  <sheetFormatPr defaultRowHeight="13.2" x14ac:dyDescent="0.25"/>
  <cols>
    <col min="1" max="1" width="9.88671875" bestFit="1" customWidth="1"/>
    <col min="2" max="2" width="49.33203125" bestFit="1" customWidth="1"/>
    <col min="3" max="4" width="17.44140625" style="5" customWidth="1"/>
    <col min="5" max="5" width="17.44140625" style="5" hidden="1" customWidth="1"/>
    <col min="6" max="6" width="61.109375" hidden="1" customWidth="1"/>
    <col min="7" max="7" width="11" customWidth="1"/>
    <col min="8" max="8" width="13.33203125" bestFit="1" customWidth="1"/>
    <col min="9" max="9" width="11.33203125" customWidth="1"/>
    <col min="10" max="10" width="9.6640625" customWidth="1"/>
  </cols>
  <sheetData>
    <row r="1" spans="1:10" ht="31.2" x14ac:dyDescent="0.25">
      <c r="A1" s="57" t="s">
        <v>1</v>
      </c>
      <c r="B1" s="58" t="s">
        <v>85</v>
      </c>
      <c r="C1" s="33" t="s">
        <v>679</v>
      </c>
      <c r="D1" s="33" t="s">
        <v>680</v>
      </c>
      <c r="E1" s="59" t="str">
        <f>'[1]Executive 2020'!E1</f>
        <v>2019 Unaudited 09/30/2018</v>
      </c>
      <c r="F1" s="60" t="str">
        <f>'[1]Executive 2020'!F1</f>
        <v>2020 Unaudited 09/30/2018</v>
      </c>
      <c r="G1" s="59" t="s">
        <v>681</v>
      </c>
      <c r="H1" s="33" t="s">
        <v>682</v>
      </c>
      <c r="I1" s="33" t="s">
        <v>32</v>
      </c>
      <c r="J1" s="33" t="s">
        <v>33</v>
      </c>
    </row>
    <row r="2" spans="1:10" ht="15.6" x14ac:dyDescent="0.25">
      <c r="A2" s="35" t="s">
        <v>86</v>
      </c>
      <c r="B2" s="61" t="s">
        <v>87</v>
      </c>
      <c r="C2" s="62"/>
      <c r="D2" s="63"/>
      <c r="E2" s="62"/>
      <c r="F2" s="7"/>
      <c r="G2" s="64"/>
      <c r="H2" s="40"/>
      <c r="I2" s="40"/>
      <c r="J2" s="40"/>
    </row>
    <row r="3" spans="1:10" x14ac:dyDescent="0.25">
      <c r="A3" s="41" t="s">
        <v>40</v>
      </c>
      <c r="B3" s="42" t="s">
        <v>88</v>
      </c>
      <c r="C3" s="67">
        <v>35303</v>
      </c>
      <c r="D3" s="43">
        <v>29891.41</v>
      </c>
      <c r="E3" s="65"/>
      <c r="F3" s="236"/>
      <c r="G3" s="65"/>
      <c r="H3" s="67">
        <v>37068</v>
      </c>
      <c r="I3" s="269">
        <f>H3-C3</f>
        <v>1765</v>
      </c>
      <c r="J3" s="522">
        <f>I3/C3</f>
        <v>4.9995751069314226E-2</v>
      </c>
    </row>
    <row r="4" spans="1:10" x14ac:dyDescent="0.25">
      <c r="A4" s="41" t="s">
        <v>42</v>
      </c>
      <c r="B4" s="42" t="s">
        <v>89</v>
      </c>
      <c r="C4" s="71">
        <v>8755</v>
      </c>
      <c r="D4" s="43">
        <v>5288.62</v>
      </c>
      <c r="E4" s="70"/>
      <c r="F4" s="9"/>
      <c r="G4" s="65"/>
      <c r="H4" s="71">
        <v>11000</v>
      </c>
      <c r="I4" s="269">
        <f t="shared" ref="I4:I20" si="0">H4-C4</f>
        <v>2245</v>
      </c>
      <c r="J4" s="522">
        <f t="shared" ref="J4:J20" si="1">I4/C4</f>
        <v>0.25642490005711022</v>
      </c>
    </row>
    <row r="5" spans="1:10" x14ac:dyDescent="0.25">
      <c r="A5" s="72" t="s">
        <v>90</v>
      </c>
      <c r="B5" s="73" t="s">
        <v>91</v>
      </c>
      <c r="C5" s="67">
        <v>900</v>
      </c>
      <c r="D5" s="43">
        <v>400</v>
      </c>
      <c r="E5" s="70"/>
      <c r="F5" s="9"/>
      <c r="G5" s="65"/>
      <c r="H5" s="67">
        <v>2100</v>
      </c>
      <c r="I5" s="269">
        <f t="shared" si="0"/>
        <v>1200</v>
      </c>
      <c r="J5" s="522">
        <f t="shared" si="1"/>
        <v>1.3333333333333333</v>
      </c>
    </row>
    <row r="6" spans="1:10" x14ac:dyDescent="0.25">
      <c r="A6" s="41" t="s">
        <v>92</v>
      </c>
      <c r="B6" s="42" t="s">
        <v>93</v>
      </c>
      <c r="C6" s="71">
        <v>2700</v>
      </c>
      <c r="D6" s="43">
        <v>2025</v>
      </c>
      <c r="E6" s="65"/>
      <c r="F6" s="9"/>
      <c r="G6" s="65"/>
      <c r="H6" s="71">
        <v>3000</v>
      </c>
      <c r="I6" s="269">
        <f t="shared" si="0"/>
        <v>300</v>
      </c>
      <c r="J6" s="522">
        <f t="shared" si="1"/>
        <v>0.1111111111111111</v>
      </c>
    </row>
    <row r="7" spans="1:10" x14ac:dyDescent="0.25">
      <c r="A7" s="41" t="s">
        <v>94</v>
      </c>
      <c r="B7" s="42" t="s">
        <v>95</v>
      </c>
      <c r="C7" s="71">
        <v>1040</v>
      </c>
      <c r="D7" s="43">
        <v>260</v>
      </c>
      <c r="E7" s="70"/>
      <c r="F7" s="9"/>
      <c r="G7" s="65"/>
      <c r="H7" s="71">
        <v>3120</v>
      </c>
      <c r="I7" s="269">
        <f t="shared" si="0"/>
        <v>2080</v>
      </c>
      <c r="J7" s="522">
        <f t="shared" si="1"/>
        <v>2</v>
      </c>
    </row>
    <row r="8" spans="1:10" x14ac:dyDescent="0.25">
      <c r="A8" s="41" t="s">
        <v>618</v>
      </c>
      <c r="B8" s="42" t="s">
        <v>247</v>
      </c>
      <c r="C8" s="71">
        <v>250</v>
      </c>
      <c r="D8" s="43">
        <v>0</v>
      </c>
      <c r="E8" s="70"/>
      <c r="F8" s="9"/>
      <c r="G8" s="65"/>
      <c r="H8" s="71">
        <v>250</v>
      </c>
      <c r="I8" s="269">
        <f t="shared" si="0"/>
        <v>0</v>
      </c>
      <c r="J8" s="522">
        <f t="shared" si="1"/>
        <v>0</v>
      </c>
    </row>
    <row r="9" spans="1:10" x14ac:dyDescent="0.25">
      <c r="A9" s="41" t="s">
        <v>44</v>
      </c>
      <c r="B9" s="42" t="s">
        <v>96</v>
      </c>
      <c r="C9" s="433">
        <v>3700</v>
      </c>
      <c r="D9" s="43">
        <v>2846</v>
      </c>
      <c r="E9" s="70"/>
      <c r="F9" s="9"/>
      <c r="G9" s="65"/>
      <c r="H9" s="433">
        <v>4300</v>
      </c>
      <c r="I9" s="269">
        <f t="shared" si="0"/>
        <v>600</v>
      </c>
      <c r="J9" s="522">
        <f t="shared" si="1"/>
        <v>0.16216216216216217</v>
      </c>
    </row>
    <row r="10" spans="1:10" x14ac:dyDescent="0.25">
      <c r="A10" s="41" t="s">
        <v>97</v>
      </c>
      <c r="B10" s="42" t="s">
        <v>98</v>
      </c>
      <c r="C10" s="71">
        <v>250</v>
      </c>
      <c r="D10" s="43">
        <v>144.91</v>
      </c>
      <c r="E10" s="65"/>
      <c r="F10" s="9"/>
      <c r="G10" s="65"/>
      <c r="H10" s="71">
        <v>800</v>
      </c>
      <c r="I10" s="269">
        <f t="shared" si="0"/>
        <v>550</v>
      </c>
      <c r="J10" s="522">
        <f t="shared" si="1"/>
        <v>2.2000000000000002</v>
      </c>
    </row>
    <row r="11" spans="1:10" x14ac:dyDescent="0.25">
      <c r="A11" s="41" t="s">
        <v>50</v>
      </c>
      <c r="B11" s="42" t="s">
        <v>51</v>
      </c>
      <c r="C11" s="71">
        <v>1008</v>
      </c>
      <c r="D11" s="43">
        <v>863.02</v>
      </c>
      <c r="E11" s="65"/>
      <c r="F11" s="9"/>
      <c r="G11" s="65"/>
      <c r="H11" s="71">
        <v>1050</v>
      </c>
      <c r="I11" s="269">
        <f t="shared" si="0"/>
        <v>42</v>
      </c>
      <c r="J11" s="522">
        <f t="shared" si="1"/>
        <v>4.1666666666666664E-2</v>
      </c>
    </row>
    <row r="12" spans="1:10" x14ac:dyDescent="0.25">
      <c r="A12" s="41" t="s">
        <v>99</v>
      </c>
      <c r="B12" s="42" t="s">
        <v>100</v>
      </c>
      <c r="C12" s="71">
        <v>3057</v>
      </c>
      <c r="D12" s="43">
        <v>2997</v>
      </c>
      <c r="E12" s="70"/>
      <c r="F12" s="9"/>
      <c r="G12" s="65"/>
      <c r="H12" s="71">
        <v>3130</v>
      </c>
      <c r="I12" s="269">
        <f t="shared" si="0"/>
        <v>73</v>
      </c>
      <c r="J12" s="522">
        <f t="shared" si="1"/>
        <v>2.3879620543016029E-2</v>
      </c>
    </row>
    <row r="13" spans="1:10" x14ac:dyDescent="0.25">
      <c r="A13" s="41" t="s">
        <v>101</v>
      </c>
      <c r="B13" s="42" t="s">
        <v>102</v>
      </c>
      <c r="C13" s="67">
        <v>6860</v>
      </c>
      <c r="D13" s="43">
        <v>4316.84</v>
      </c>
      <c r="E13" s="65"/>
      <c r="F13" s="9"/>
      <c r="G13" s="65"/>
      <c r="H13" s="67">
        <v>19820</v>
      </c>
      <c r="I13" s="269">
        <f t="shared" si="0"/>
        <v>12960</v>
      </c>
      <c r="J13" s="522">
        <f t="shared" si="1"/>
        <v>1.8892128279883382</v>
      </c>
    </row>
    <row r="14" spans="1:10" x14ac:dyDescent="0.25">
      <c r="A14" s="41" t="s">
        <v>62</v>
      </c>
      <c r="B14" s="42" t="s">
        <v>103</v>
      </c>
      <c r="C14" s="71">
        <v>620</v>
      </c>
      <c r="D14" s="43">
        <v>280</v>
      </c>
      <c r="E14" s="65"/>
      <c r="F14" s="9"/>
      <c r="G14" s="65"/>
      <c r="H14" s="71">
        <v>1120</v>
      </c>
      <c r="I14" s="269">
        <f t="shared" si="0"/>
        <v>500</v>
      </c>
      <c r="J14" s="522">
        <f t="shared" si="1"/>
        <v>0.80645161290322576</v>
      </c>
    </row>
    <row r="15" spans="1:10" x14ac:dyDescent="0.25">
      <c r="A15" s="41" t="s">
        <v>70</v>
      </c>
      <c r="B15" s="42" t="s">
        <v>71</v>
      </c>
      <c r="C15" s="71">
        <v>970</v>
      </c>
      <c r="D15" s="43">
        <v>627.01</v>
      </c>
      <c r="E15" s="65"/>
      <c r="F15" s="9"/>
      <c r="G15" s="65"/>
      <c r="H15" s="71">
        <v>1190</v>
      </c>
      <c r="I15" s="269">
        <f t="shared" si="0"/>
        <v>220</v>
      </c>
      <c r="J15" s="522">
        <f t="shared" si="1"/>
        <v>0.22680412371134021</v>
      </c>
    </row>
    <row r="16" spans="1:10" x14ac:dyDescent="0.25">
      <c r="A16" s="41" t="s">
        <v>104</v>
      </c>
      <c r="B16" s="42" t="s">
        <v>105</v>
      </c>
      <c r="C16" s="71">
        <v>855</v>
      </c>
      <c r="D16" s="43">
        <v>606.20000000000005</v>
      </c>
      <c r="E16" s="65"/>
      <c r="F16" s="9"/>
      <c r="G16" s="65"/>
      <c r="H16" s="71">
        <v>855</v>
      </c>
      <c r="I16" s="269">
        <f t="shared" si="0"/>
        <v>0</v>
      </c>
      <c r="J16" s="522">
        <f t="shared" si="1"/>
        <v>0</v>
      </c>
    </row>
    <row r="17" spans="1:10" x14ac:dyDescent="0.25">
      <c r="A17" s="41" t="s">
        <v>106</v>
      </c>
      <c r="B17" s="42" t="s">
        <v>107</v>
      </c>
      <c r="C17" s="71">
        <v>175</v>
      </c>
      <c r="D17" s="43">
        <v>735.74</v>
      </c>
      <c r="E17" s="65"/>
      <c r="F17" s="9"/>
      <c r="G17" s="65"/>
      <c r="H17" s="71">
        <v>275</v>
      </c>
      <c r="I17" s="269">
        <f t="shared" si="0"/>
        <v>100</v>
      </c>
      <c r="J17" s="522">
        <f t="shared" si="1"/>
        <v>0.5714285714285714</v>
      </c>
    </row>
    <row r="18" spans="1:10" x14ac:dyDescent="0.25">
      <c r="A18" s="41" t="s">
        <v>108</v>
      </c>
      <c r="B18" s="42" t="s">
        <v>109</v>
      </c>
      <c r="C18" s="71">
        <v>2590</v>
      </c>
      <c r="D18" s="43">
        <v>1764.5</v>
      </c>
      <c r="E18" s="65"/>
      <c r="F18" s="9"/>
      <c r="G18" s="65"/>
      <c r="H18" s="71">
        <v>2590</v>
      </c>
      <c r="I18" s="269">
        <f t="shared" si="0"/>
        <v>0</v>
      </c>
      <c r="J18" s="522">
        <f t="shared" si="1"/>
        <v>0</v>
      </c>
    </row>
    <row r="19" spans="1:10" x14ac:dyDescent="0.25">
      <c r="A19" s="41" t="s">
        <v>110</v>
      </c>
      <c r="B19" s="42" t="s">
        <v>111</v>
      </c>
      <c r="C19" s="71">
        <v>125</v>
      </c>
      <c r="D19" s="43"/>
      <c r="E19" s="65"/>
      <c r="F19" s="9"/>
      <c r="G19" s="65"/>
      <c r="H19" s="71">
        <v>125</v>
      </c>
      <c r="I19" s="269">
        <f t="shared" si="0"/>
        <v>0</v>
      </c>
      <c r="J19" s="522">
        <f t="shared" si="1"/>
        <v>0</v>
      </c>
    </row>
    <row r="20" spans="1:10" ht="15.6" x14ac:dyDescent="0.25">
      <c r="A20" s="35" t="s">
        <v>84</v>
      </c>
      <c r="B20" s="61" t="s">
        <v>87</v>
      </c>
      <c r="C20" s="74">
        <f t="shared" ref="C20:H20" si="2">SUM(C3:C19)</f>
        <v>69158</v>
      </c>
      <c r="D20" s="74">
        <f t="shared" si="2"/>
        <v>53046.25</v>
      </c>
      <c r="E20" s="74">
        <f t="shared" si="2"/>
        <v>0</v>
      </c>
      <c r="F20" s="75">
        <f t="shared" si="2"/>
        <v>0</v>
      </c>
      <c r="G20" s="75">
        <f t="shared" si="2"/>
        <v>0</v>
      </c>
      <c r="H20" s="464">
        <f t="shared" si="2"/>
        <v>91793</v>
      </c>
      <c r="I20" s="269">
        <f t="shared" si="0"/>
        <v>22635</v>
      </c>
      <c r="J20" s="522">
        <f t="shared" si="1"/>
        <v>0.32729402238352756</v>
      </c>
    </row>
    <row r="21" spans="1:10" x14ac:dyDescent="0.25">
      <c r="B21" s="52"/>
      <c r="C21" s="76"/>
      <c r="D21" s="76"/>
      <c r="E21" s="76"/>
      <c r="H21" s="77"/>
    </row>
    <row r="22" spans="1:10" x14ac:dyDescent="0.25">
      <c r="C22" s="78"/>
      <c r="D22" s="79"/>
      <c r="E22" s="78"/>
      <c r="H22" s="27"/>
    </row>
    <row r="23" spans="1:10" x14ac:dyDescent="0.25">
      <c r="D23" s="80"/>
    </row>
    <row r="24" spans="1:10" x14ac:dyDescent="0.25">
      <c r="H24" s="8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tabColor rgb="FFFF0000"/>
    <pageSetUpPr fitToPage="1"/>
  </sheetPr>
  <dimension ref="A1:P204"/>
  <sheetViews>
    <sheetView zoomScaleNormal="100" workbookViewId="0">
      <selection activeCell="J3" sqref="J3:J18"/>
    </sheetView>
  </sheetViews>
  <sheetFormatPr defaultRowHeight="13.2" x14ac:dyDescent="0.25"/>
  <cols>
    <col min="1" max="1" width="9" customWidth="1"/>
    <col min="2" max="2" width="43.109375" customWidth="1"/>
    <col min="3" max="3" width="11" style="98" bestFit="1" customWidth="1"/>
    <col min="4" max="4" width="13.44140625" style="98" customWidth="1"/>
    <col min="5" max="5" width="11" style="98" hidden="1" customWidth="1"/>
    <col min="6" max="6" width="19.6640625" hidden="1" customWidth="1"/>
    <col min="7" max="8" width="0" hidden="1" customWidth="1"/>
    <col min="9" max="9" width="11.33203125" bestFit="1" customWidth="1"/>
    <col min="10" max="10" width="14.33203125" bestFit="1" customWidth="1"/>
    <col min="11" max="11" width="11.33203125" customWidth="1"/>
    <col min="12" max="12" width="9.6640625" customWidth="1"/>
  </cols>
  <sheetData>
    <row r="1" spans="1:16" ht="78" x14ac:dyDescent="0.25">
      <c r="A1" s="82"/>
      <c r="B1" s="83" t="s">
        <v>112</v>
      </c>
      <c r="C1" s="33" t="s">
        <v>679</v>
      </c>
      <c r="D1" s="33" t="s">
        <v>680</v>
      </c>
      <c r="E1" s="84" t="str">
        <f>'[1]Town Clerk 2020'!E1</f>
        <v>2019 Unaudited 09/30/2018</v>
      </c>
      <c r="F1" s="85" t="s">
        <v>113</v>
      </c>
      <c r="G1" s="7" t="str">
        <f>'[1]Executive 2020'!J1</f>
        <v>% Change</v>
      </c>
      <c r="H1" s="7">
        <f>'[1]Executive 2020'!K1</f>
        <v>0</v>
      </c>
      <c r="I1" s="33" t="s">
        <v>681</v>
      </c>
      <c r="J1" s="33" t="s">
        <v>682</v>
      </c>
      <c r="K1" s="33" t="s">
        <v>32</v>
      </c>
      <c r="L1" s="33" t="s">
        <v>33</v>
      </c>
      <c r="M1" s="85" t="s">
        <v>675</v>
      </c>
      <c r="N1" s="85" t="s">
        <v>676</v>
      </c>
      <c r="O1" s="85" t="s">
        <v>677</v>
      </c>
      <c r="P1" s="85" t="s">
        <v>678</v>
      </c>
    </row>
    <row r="2" spans="1:16" ht="15.6" x14ac:dyDescent="0.25">
      <c r="A2" s="35" t="s">
        <v>114</v>
      </c>
      <c r="B2" s="36" t="s">
        <v>115</v>
      </c>
      <c r="C2" s="86"/>
      <c r="D2" s="87"/>
      <c r="E2" s="88"/>
      <c r="F2" s="7"/>
      <c r="G2" s="7"/>
      <c r="H2" s="7"/>
      <c r="I2" s="64"/>
      <c r="J2" s="40"/>
      <c r="K2" s="40"/>
      <c r="L2" s="40"/>
      <c r="M2" s="7"/>
      <c r="N2" s="7"/>
      <c r="O2" s="7"/>
      <c r="P2" s="7"/>
    </row>
    <row r="3" spans="1:16" ht="13.5" customHeight="1" x14ac:dyDescent="0.25">
      <c r="A3" s="41" t="s">
        <v>38</v>
      </c>
      <c r="B3" s="42" t="s">
        <v>116</v>
      </c>
      <c r="C3" s="67">
        <v>26574</v>
      </c>
      <c r="D3" s="89">
        <v>22500.63</v>
      </c>
      <c r="E3" s="89"/>
      <c r="F3" s="9"/>
      <c r="G3" s="9"/>
      <c r="H3" s="9"/>
      <c r="I3" s="89"/>
      <c r="J3" s="67">
        <v>27902</v>
      </c>
      <c r="K3" s="269">
        <f>J3-C3</f>
        <v>1328</v>
      </c>
      <c r="L3" s="522">
        <f>K3/C3</f>
        <v>4.997365846315948E-2</v>
      </c>
      <c r="M3" s="7">
        <v>7169.43</v>
      </c>
      <c r="N3" s="7"/>
      <c r="O3" s="7"/>
      <c r="P3" s="7"/>
    </row>
    <row r="4" spans="1:16" x14ac:dyDescent="0.25">
      <c r="A4" s="41" t="s">
        <v>117</v>
      </c>
      <c r="B4" s="90" t="s">
        <v>118</v>
      </c>
      <c r="C4" s="71">
        <v>7643</v>
      </c>
      <c r="D4" s="65">
        <v>3487.14</v>
      </c>
      <c r="E4" s="70"/>
      <c r="F4" s="9"/>
      <c r="G4" s="9"/>
      <c r="H4" s="9"/>
      <c r="I4" s="65"/>
      <c r="J4" s="71">
        <v>8320</v>
      </c>
      <c r="K4" s="269">
        <f t="shared" ref="K4:K19" si="0">J4-C4</f>
        <v>677</v>
      </c>
      <c r="L4" s="522">
        <f t="shared" ref="L4:L19" si="1">K4/C4</f>
        <v>8.8577783592830042E-2</v>
      </c>
      <c r="M4" s="7">
        <v>1271.74</v>
      </c>
      <c r="N4" s="7"/>
      <c r="O4" s="7"/>
      <c r="P4" s="7"/>
    </row>
    <row r="5" spans="1:16" x14ac:dyDescent="0.25">
      <c r="A5" s="41" t="s">
        <v>40</v>
      </c>
      <c r="B5" s="73" t="s">
        <v>119</v>
      </c>
      <c r="C5" s="71">
        <v>9013</v>
      </c>
      <c r="D5" s="65">
        <v>7510.8</v>
      </c>
      <c r="E5" s="65"/>
      <c r="F5" s="168"/>
      <c r="G5" s="9"/>
      <c r="H5" s="9"/>
      <c r="I5" s="65"/>
      <c r="J5" s="71">
        <v>9463</v>
      </c>
      <c r="K5" s="269">
        <f t="shared" si="0"/>
        <v>450</v>
      </c>
      <c r="L5" s="522">
        <f t="shared" si="1"/>
        <v>4.9927881948296907E-2</v>
      </c>
      <c r="M5" s="7">
        <v>2253.2399999999998</v>
      </c>
      <c r="N5" s="7"/>
      <c r="O5" s="7"/>
      <c r="P5" s="7"/>
    </row>
    <row r="6" spans="1:16" x14ac:dyDescent="0.25">
      <c r="A6" s="41" t="s">
        <v>120</v>
      </c>
      <c r="B6" s="73" t="s">
        <v>121</v>
      </c>
      <c r="C6" s="71">
        <v>1030</v>
      </c>
      <c r="D6" s="65"/>
      <c r="E6" s="65"/>
      <c r="F6" s="168"/>
      <c r="G6" s="9"/>
      <c r="H6" s="9"/>
      <c r="I6" s="65"/>
      <c r="J6" s="71">
        <v>1030</v>
      </c>
      <c r="K6" s="269">
        <f t="shared" si="0"/>
        <v>0</v>
      </c>
      <c r="L6" s="522">
        <f t="shared" si="1"/>
        <v>0</v>
      </c>
      <c r="M6" s="7"/>
      <c r="N6" s="7"/>
      <c r="O6" s="7"/>
      <c r="P6" s="7"/>
    </row>
    <row r="7" spans="1:16" x14ac:dyDescent="0.25">
      <c r="A7" s="41" t="s">
        <v>618</v>
      </c>
      <c r="B7" s="73" t="s">
        <v>247</v>
      </c>
      <c r="C7" s="71">
        <v>250</v>
      </c>
      <c r="D7" s="65">
        <v>0</v>
      </c>
      <c r="E7" s="65"/>
      <c r="F7" s="168"/>
      <c r="G7" s="9"/>
      <c r="H7" s="9"/>
      <c r="I7" s="65"/>
      <c r="J7" s="71">
        <v>250</v>
      </c>
      <c r="K7" s="269">
        <f t="shared" si="0"/>
        <v>0</v>
      </c>
      <c r="L7" s="522">
        <f t="shared" si="1"/>
        <v>0</v>
      </c>
      <c r="M7" s="7"/>
      <c r="N7" s="7"/>
      <c r="O7" s="7"/>
      <c r="P7" s="7"/>
    </row>
    <row r="8" spans="1:16" x14ac:dyDescent="0.25">
      <c r="A8" s="41" t="s">
        <v>44</v>
      </c>
      <c r="B8" s="42" t="s">
        <v>45</v>
      </c>
      <c r="C8" s="433">
        <v>3600</v>
      </c>
      <c r="D8" s="92">
        <v>2562.8200000000002</v>
      </c>
      <c r="E8" s="93"/>
      <c r="F8" s="9"/>
      <c r="G8" s="9"/>
      <c r="H8" s="9"/>
      <c r="I8" s="92"/>
      <c r="J8" s="433">
        <v>3600</v>
      </c>
      <c r="K8" s="269">
        <f t="shared" si="0"/>
        <v>0</v>
      </c>
      <c r="L8" s="522">
        <f t="shared" si="1"/>
        <v>0</v>
      </c>
      <c r="M8" s="7">
        <v>818.09</v>
      </c>
      <c r="N8" s="7"/>
      <c r="O8" s="7"/>
      <c r="P8" s="7"/>
    </row>
    <row r="9" spans="1:16" s="25" customFormat="1" x14ac:dyDescent="0.25">
      <c r="A9" s="41" t="s">
        <v>48</v>
      </c>
      <c r="B9" s="42" t="s">
        <v>49</v>
      </c>
      <c r="C9" s="71">
        <v>550</v>
      </c>
      <c r="D9" s="65">
        <v>379.95</v>
      </c>
      <c r="E9" s="92"/>
      <c r="F9" s="136"/>
      <c r="G9" s="9"/>
      <c r="H9" s="9"/>
      <c r="I9" s="92"/>
      <c r="J9" s="71">
        <v>550</v>
      </c>
      <c r="K9" s="269">
        <f t="shared" si="0"/>
        <v>0</v>
      </c>
      <c r="L9" s="522">
        <f t="shared" si="1"/>
        <v>0</v>
      </c>
      <c r="M9" s="7">
        <v>60.87</v>
      </c>
      <c r="N9" s="7"/>
      <c r="O9" s="7"/>
      <c r="P9" s="7"/>
    </row>
    <row r="10" spans="1:16" x14ac:dyDescent="0.25">
      <c r="A10" s="41" t="s">
        <v>50</v>
      </c>
      <c r="B10" s="42" t="s">
        <v>51</v>
      </c>
      <c r="C10" s="71">
        <v>1008</v>
      </c>
      <c r="D10" s="5">
        <v>863.02</v>
      </c>
      <c r="E10" s="65"/>
      <c r="F10" s="28"/>
      <c r="G10" s="9"/>
      <c r="H10" s="9"/>
      <c r="I10" s="65"/>
      <c r="J10" s="71">
        <v>1050</v>
      </c>
      <c r="K10" s="269">
        <f t="shared" si="0"/>
        <v>42</v>
      </c>
      <c r="L10" s="522">
        <f t="shared" si="1"/>
        <v>4.1666666666666664E-2</v>
      </c>
      <c r="M10" s="7">
        <v>254.46</v>
      </c>
      <c r="N10" s="7"/>
      <c r="O10" s="7"/>
      <c r="P10" s="7"/>
    </row>
    <row r="11" spans="1:16" x14ac:dyDescent="0.25">
      <c r="A11" s="41" t="s">
        <v>99</v>
      </c>
      <c r="B11" s="42" t="s">
        <v>122</v>
      </c>
      <c r="C11" s="433">
        <v>2400</v>
      </c>
      <c r="D11" s="65">
        <v>2468.1</v>
      </c>
      <c r="E11" s="65"/>
      <c r="F11" s="9"/>
      <c r="G11" s="9"/>
      <c r="H11" s="9"/>
      <c r="I11" s="65"/>
      <c r="J11" s="433">
        <v>7887</v>
      </c>
      <c r="K11" s="269">
        <f t="shared" si="0"/>
        <v>5487</v>
      </c>
      <c r="L11" s="522">
        <f t="shared" si="1"/>
        <v>2.2862499999999999</v>
      </c>
      <c r="M11" s="542">
        <v>2468.1</v>
      </c>
      <c r="N11" s="542"/>
      <c r="O11" s="542"/>
      <c r="P11" s="7"/>
    </row>
    <row r="12" spans="1:16" x14ac:dyDescent="0.25">
      <c r="A12" s="41" t="s">
        <v>101</v>
      </c>
      <c r="B12" s="42" t="s">
        <v>123</v>
      </c>
      <c r="C12" s="67">
        <v>3135</v>
      </c>
      <c r="D12" s="65">
        <v>2357.4</v>
      </c>
      <c r="E12" s="65"/>
      <c r="F12" s="9"/>
      <c r="G12" s="9"/>
      <c r="H12" s="9"/>
      <c r="I12" s="65"/>
      <c r="J12" s="67">
        <v>2245</v>
      </c>
      <c r="K12" s="269">
        <f t="shared" si="0"/>
        <v>-890</v>
      </c>
      <c r="L12" s="522">
        <f t="shared" si="1"/>
        <v>-0.28389154704944181</v>
      </c>
      <c r="M12" s="7"/>
      <c r="N12" s="7"/>
      <c r="O12" s="7"/>
      <c r="P12" s="7"/>
    </row>
    <row r="13" spans="1:16" x14ac:dyDescent="0.25">
      <c r="A13" s="41" t="s">
        <v>124</v>
      </c>
      <c r="B13" s="42" t="s">
        <v>125</v>
      </c>
      <c r="C13" s="71">
        <v>200</v>
      </c>
      <c r="D13" s="65">
        <v>70</v>
      </c>
      <c r="E13" s="65"/>
      <c r="F13" s="9"/>
      <c r="G13" s="9"/>
      <c r="H13" s="9"/>
      <c r="I13" s="65"/>
      <c r="J13" s="71">
        <v>200</v>
      </c>
      <c r="K13" s="269">
        <f t="shared" si="0"/>
        <v>0</v>
      </c>
      <c r="L13" s="522">
        <f t="shared" si="1"/>
        <v>0</v>
      </c>
      <c r="M13" s="7"/>
      <c r="N13" s="7"/>
      <c r="O13" s="7"/>
      <c r="P13" s="7"/>
    </row>
    <row r="14" spans="1:16" x14ac:dyDescent="0.25">
      <c r="A14" s="41" t="s">
        <v>62</v>
      </c>
      <c r="B14" s="42" t="s">
        <v>103</v>
      </c>
      <c r="C14" s="71">
        <v>525</v>
      </c>
      <c r="D14" s="65">
        <v>130</v>
      </c>
      <c r="E14" s="65"/>
      <c r="F14" s="9"/>
      <c r="G14" s="9"/>
      <c r="H14" s="9"/>
      <c r="I14" s="65"/>
      <c r="J14" s="71">
        <v>250</v>
      </c>
      <c r="K14" s="269">
        <f t="shared" si="0"/>
        <v>-275</v>
      </c>
      <c r="L14" s="522">
        <f t="shared" si="1"/>
        <v>-0.52380952380952384</v>
      </c>
      <c r="M14" s="7"/>
      <c r="N14" s="7"/>
      <c r="O14" s="7"/>
      <c r="P14" s="7"/>
    </row>
    <row r="15" spans="1:16" x14ac:dyDescent="0.25">
      <c r="A15" s="41" t="s">
        <v>126</v>
      </c>
      <c r="B15" s="42" t="s">
        <v>127</v>
      </c>
      <c r="C15" s="71">
        <v>2000</v>
      </c>
      <c r="D15" s="65">
        <v>586.92999999999995</v>
      </c>
      <c r="E15" s="65"/>
      <c r="F15" s="9"/>
      <c r="G15" s="9"/>
      <c r="H15" s="9"/>
      <c r="I15" s="65"/>
      <c r="J15" s="71">
        <v>2750</v>
      </c>
      <c r="K15" s="269">
        <f t="shared" si="0"/>
        <v>750</v>
      </c>
      <c r="L15" s="522">
        <f t="shared" si="1"/>
        <v>0.375</v>
      </c>
      <c r="M15" s="7">
        <v>29.76</v>
      </c>
      <c r="N15" s="7"/>
      <c r="O15" s="7"/>
      <c r="P15" s="7"/>
    </row>
    <row r="16" spans="1:16" x14ac:dyDescent="0.25">
      <c r="A16" s="41" t="s">
        <v>70</v>
      </c>
      <c r="B16" s="42" t="s">
        <v>71</v>
      </c>
      <c r="C16" s="67">
        <v>4100</v>
      </c>
      <c r="D16" s="65">
        <v>2776.29</v>
      </c>
      <c r="E16" s="65"/>
      <c r="F16" s="9"/>
      <c r="G16" s="9"/>
      <c r="H16" s="9"/>
      <c r="I16" s="65"/>
      <c r="J16" s="67">
        <v>4500</v>
      </c>
      <c r="K16" s="269">
        <f t="shared" si="0"/>
        <v>400</v>
      </c>
      <c r="L16" s="522">
        <f t="shared" si="1"/>
        <v>9.7560975609756101E-2</v>
      </c>
      <c r="M16" s="7">
        <v>2.0699999999999998</v>
      </c>
      <c r="N16" s="7"/>
      <c r="O16" s="7"/>
      <c r="P16" s="7"/>
    </row>
    <row r="17" spans="1:16" x14ac:dyDescent="0.25">
      <c r="A17" s="41" t="s">
        <v>104</v>
      </c>
      <c r="B17" s="42" t="s">
        <v>105</v>
      </c>
      <c r="C17" s="71">
        <v>855</v>
      </c>
      <c r="D17" s="65">
        <v>606.20000000000005</v>
      </c>
      <c r="E17" s="65"/>
      <c r="F17" s="9"/>
      <c r="G17" s="9"/>
      <c r="H17" s="9"/>
      <c r="I17" s="65"/>
      <c r="J17" s="71">
        <v>855</v>
      </c>
      <c r="K17" s="269">
        <f t="shared" si="0"/>
        <v>0</v>
      </c>
      <c r="L17" s="522">
        <f t="shared" si="1"/>
        <v>0</v>
      </c>
      <c r="M17" s="7">
        <v>213.36</v>
      </c>
      <c r="N17" s="7"/>
      <c r="O17" s="7"/>
      <c r="P17" s="11"/>
    </row>
    <row r="18" spans="1:16" x14ac:dyDescent="0.25">
      <c r="A18" s="41" t="s">
        <v>106</v>
      </c>
      <c r="B18" s="42" t="s">
        <v>107</v>
      </c>
      <c r="C18" s="71">
        <v>200</v>
      </c>
      <c r="D18" s="65">
        <v>292.02</v>
      </c>
      <c r="E18" s="65"/>
      <c r="F18" s="9"/>
      <c r="G18" s="9"/>
      <c r="H18" s="9"/>
      <c r="I18" s="65"/>
      <c r="J18" s="71">
        <v>300</v>
      </c>
      <c r="K18" s="269">
        <f t="shared" si="0"/>
        <v>100</v>
      </c>
      <c r="L18" s="522">
        <f t="shared" si="1"/>
        <v>0.5</v>
      </c>
      <c r="M18" s="7"/>
      <c r="N18" s="7"/>
      <c r="O18" s="7"/>
      <c r="P18" s="7"/>
    </row>
    <row r="19" spans="1:16" ht="15.6" x14ac:dyDescent="0.25">
      <c r="A19" s="35" t="s">
        <v>84</v>
      </c>
      <c r="B19" s="36" t="s">
        <v>128</v>
      </c>
      <c r="C19" s="74">
        <f>SUM(C3:C18)</f>
        <v>63083</v>
      </c>
      <c r="D19" s="74">
        <f>SUM(D3:D18)</f>
        <v>46591.299999999988</v>
      </c>
      <c r="E19" s="74">
        <f>SUM(E3:E17)</f>
        <v>0</v>
      </c>
      <c r="F19" s="74">
        <f>SUM(F3:F17)</f>
        <v>0</v>
      </c>
      <c r="G19" s="74">
        <f>SUM(G3:G17)</f>
        <v>0</v>
      </c>
      <c r="H19" s="74">
        <f>SUM(H3:H17)</f>
        <v>0</v>
      </c>
      <c r="I19" s="74">
        <f>SUM(I3:I18)</f>
        <v>0</v>
      </c>
      <c r="J19" s="74">
        <f>SUM(J3:J18)</f>
        <v>71152</v>
      </c>
      <c r="K19" s="269">
        <f t="shared" si="0"/>
        <v>8069</v>
      </c>
      <c r="L19" s="522">
        <f t="shared" si="1"/>
        <v>0.12791084761346164</v>
      </c>
      <c r="M19" s="7"/>
      <c r="N19" s="7"/>
      <c r="O19" s="7"/>
      <c r="P19" s="7"/>
    </row>
    <row r="20" spans="1:16" x14ac:dyDescent="0.25">
      <c r="B20" s="95"/>
      <c r="C20" s="96"/>
      <c r="D20" s="96"/>
      <c r="E20" s="96"/>
      <c r="J20" s="97"/>
    </row>
    <row r="21" spans="1:16" x14ac:dyDescent="0.25">
      <c r="C21" s="5"/>
      <c r="D21" s="5"/>
      <c r="E21" s="5"/>
      <c r="J21" s="27"/>
    </row>
    <row r="22" spans="1:16" x14ac:dyDescent="0.25">
      <c r="C22" s="5"/>
      <c r="D22" s="80"/>
      <c r="E22" s="5"/>
      <c r="J22" s="81"/>
    </row>
    <row r="23" spans="1:16" x14ac:dyDescent="0.25">
      <c r="C23" s="5"/>
      <c r="D23" s="5"/>
      <c r="E23" s="5"/>
    </row>
    <row r="24" spans="1:16" x14ac:dyDescent="0.25">
      <c r="C24" s="5"/>
      <c r="D24" s="5"/>
      <c r="E24" s="5"/>
    </row>
    <row r="25" spans="1:16" x14ac:dyDescent="0.25">
      <c r="C25" s="5"/>
      <c r="D25" s="5"/>
      <c r="E25" s="5"/>
    </row>
    <row r="26" spans="1:16" x14ac:dyDescent="0.25">
      <c r="C26" s="5"/>
      <c r="D26" s="5"/>
      <c r="E26" s="5"/>
    </row>
    <row r="27" spans="1:16" x14ac:dyDescent="0.25">
      <c r="C27" s="5"/>
      <c r="D27" s="5"/>
      <c r="E27" s="5"/>
    </row>
    <row r="28" spans="1:16" x14ac:dyDescent="0.25">
      <c r="C28" s="5"/>
      <c r="D28" s="5"/>
      <c r="E28" s="5"/>
    </row>
    <row r="29" spans="1:16" x14ac:dyDescent="0.25">
      <c r="C29" s="5"/>
      <c r="D29" s="5"/>
      <c r="E29" s="5"/>
    </row>
    <row r="30" spans="1:16" x14ac:dyDescent="0.25">
      <c r="C30" s="5"/>
      <c r="D30" s="5"/>
      <c r="E30" s="5"/>
    </row>
    <row r="31" spans="1:16" x14ac:dyDescent="0.25">
      <c r="C31" s="5"/>
      <c r="D31" s="5"/>
      <c r="E31" s="5"/>
    </row>
    <row r="32" spans="1:16" x14ac:dyDescent="0.25">
      <c r="C32" s="5"/>
      <c r="D32" s="5"/>
      <c r="E32" s="5"/>
    </row>
    <row r="33" spans="3:5" x14ac:dyDescent="0.25">
      <c r="C33" s="5"/>
      <c r="D33" s="5"/>
      <c r="E33" s="5"/>
    </row>
    <row r="34" spans="3:5" x14ac:dyDescent="0.25">
      <c r="C34" s="5"/>
      <c r="D34" s="5"/>
      <c r="E34" s="5"/>
    </row>
    <row r="35" spans="3:5" x14ac:dyDescent="0.25">
      <c r="C35" s="5"/>
      <c r="D35" s="5"/>
      <c r="E35" s="5"/>
    </row>
    <row r="36" spans="3:5" x14ac:dyDescent="0.25">
      <c r="C36" s="5"/>
      <c r="D36" s="5"/>
      <c r="E36" s="5"/>
    </row>
    <row r="37" spans="3:5" x14ac:dyDescent="0.25">
      <c r="C37" s="5"/>
      <c r="D37" s="5"/>
      <c r="E37" s="5"/>
    </row>
    <row r="38" spans="3:5" x14ac:dyDescent="0.25">
      <c r="C38" s="5"/>
      <c r="D38" s="5"/>
      <c r="E38" s="5"/>
    </row>
    <row r="39" spans="3:5" x14ac:dyDescent="0.25">
      <c r="C39" s="5"/>
      <c r="D39" s="5"/>
      <c r="E39" s="5"/>
    </row>
    <row r="40" spans="3:5" x14ac:dyDescent="0.25">
      <c r="C40" s="5"/>
      <c r="D40" s="5"/>
      <c r="E40" s="5"/>
    </row>
    <row r="41" spans="3:5" x14ac:dyDescent="0.25">
      <c r="C41" s="5"/>
      <c r="D41" s="5"/>
      <c r="E41" s="5"/>
    </row>
    <row r="42" spans="3:5" x14ac:dyDescent="0.25">
      <c r="C42" s="5"/>
      <c r="D42" s="5"/>
      <c r="E42" s="5"/>
    </row>
    <row r="43" spans="3:5" x14ac:dyDescent="0.25">
      <c r="C43" s="5"/>
      <c r="D43" s="5"/>
      <c r="E43" s="5"/>
    </row>
    <row r="44" spans="3:5" x14ac:dyDescent="0.25">
      <c r="C44" s="5"/>
      <c r="D44" s="5"/>
      <c r="E44" s="5"/>
    </row>
    <row r="45" spans="3:5" x14ac:dyDescent="0.25">
      <c r="C45" s="5"/>
      <c r="D45" s="5"/>
      <c r="E45" s="5"/>
    </row>
    <row r="46" spans="3:5" x14ac:dyDescent="0.25">
      <c r="C46" s="5"/>
      <c r="D46" s="5"/>
      <c r="E46" s="5"/>
    </row>
    <row r="47" spans="3:5" x14ac:dyDescent="0.25">
      <c r="C47" s="5"/>
      <c r="D47" s="5"/>
      <c r="E47" s="5"/>
    </row>
    <row r="48" spans="3:5" x14ac:dyDescent="0.25">
      <c r="C48" s="5"/>
      <c r="D48" s="5"/>
      <c r="E48" s="5"/>
    </row>
    <row r="49" spans="3:5" x14ac:dyDescent="0.25">
      <c r="C49" s="5"/>
      <c r="D49" s="5"/>
      <c r="E49" s="5"/>
    </row>
    <row r="50" spans="3:5" x14ac:dyDescent="0.25">
      <c r="C50" s="5"/>
      <c r="D50" s="5"/>
      <c r="E50" s="5"/>
    </row>
    <row r="51" spans="3:5" x14ac:dyDescent="0.25">
      <c r="C51" s="5"/>
      <c r="D51" s="5"/>
      <c r="E51" s="5"/>
    </row>
    <row r="52" spans="3:5" x14ac:dyDescent="0.25">
      <c r="C52" s="5"/>
      <c r="D52" s="5"/>
      <c r="E52" s="5"/>
    </row>
    <row r="53" spans="3:5" x14ac:dyDescent="0.25">
      <c r="C53" s="5"/>
      <c r="D53" s="5"/>
      <c r="E53" s="5"/>
    </row>
    <row r="54" spans="3:5" x14ac:dyDescent="0.25">
      <c r="C54" s="5"/>
      <c r="D54" s="5"/>
      <c r="E54" s="5"/>
    </row>
    <row r="55" spans="3:5" x14ac:dyDescent="0.25">
      <c r="C55" s="5"/>
      <c r="D55" s="5"/>
      <c r="E55" s="5"/>
    </row>
    <row r="56" spans="3:5" x14ac:dyDescent="0.25">
      <c r="C56" s="5"/>
      <c r="D56" s="5"/>
      <c r="E56" s="5"/>
    </row>
    <row r="57" spans="3:5" x14ac:dyDescent="0.25">
      <c r="C57" s="5"/>
      <c r="D57" s="5"/>
      <c r="E57" s="5"/>
    </row>
    <row r="58" spans="3:5" x14ac:dyDescent="0.25">
      <c r="C58" s="5"/>
      <c r="D58" s="5"/>
      <c r="E58" s="5"/>
    </row>
    <row r="59" spans="3:5" x14ac:dyDescent="0.25">
      <c r="C59" s="5"/>
      <c r="D59" s="5"/>
      <c r="E59" s="5"/>
    </row>
    <row r="60" spans="3:5" x14ac:dyDescent="0.25">
      <c r="C60" s="5"/>
      <c r="D60" s="5"/>
      <c r="E60" s="5"/>
    </row>
    <row r="61" spans="3:5" x14ac:dyDescent="0.25">
      <c r="C61" s="5"/>
      <c r="D61" s="5"/>
      <c r="E61" s="5"/>
    </row>
    <row r="62" spans="3:5" x14ac:dyDescent="0.25">
      <c r="C62" s="5"/>
      <c r="D62" s="5"/>
      <c r="E62" s="5"/>
    </row>
    <row r="63" spans="3:5" x14ac:dyDescent="0.25">
      <c r="C63" s="5"/>
      <c r="D63" s="5"/>
      <c r="E63" s="5"/>
    </row>
    <row r="64" spans="3:5" x14ac:dyDescent="0.25">
      <c r="C64" s="5"/>
      <c r="D64" s="5"/>
      <c r="E64" s="5"/>
    </row>
    <row r="65" spans="3:5" x14ac:dyDescent="0.25">
      <c r="C65" s="5"/>
      <c r="D65" s="5"/>
      <c r="E65" s="5"/>
    </row>
    <row r="66" spans="3:5" x14ac:dyDescent="0.25">
      <c r="C66" s="5"/>
      <c r="D66" s="5"/>
      <c r="E66" s="5"/>
    </row>
    <row r="67" spans="3:5" x14ac:dyDescent="0.25">
      <c r="C67" s="5"/>
      <c r="D67" s="5"/>
      <c r="E67" s="5"/>
    </row>
    <row r="68" spans="3:5" x14ac:dyDescent="0.25">
      <c r="C68" s="5"/>
      <c r="D68" s="5"/>
      <c r="E68" s="5"/>
    </row>
    <row r="69" spans="3:5" x14ac:dyDescent="0.25">
      <c r="C69" s="5"/>
      <c r="D69" s="5"/>
      <c r="E69" s="5"/>
    </row>
    <row r="70" spans="3:5" x14ac:dyDescent="0.25">
      <c r="C70" s="5"/>
      <c r="D70" s="5"/>
      <c r="E70" s="5"/>
    </row>
    <row r="71" spans="3:5" x14ac:dyDescent="0.25">
      <c r="C71" s="5"/>
      <c r="D71" s="5"/>
      <c r="E71" s="5"/>
    </row>
    <row r="72" spans="3:5" x14ac:dyDescent="0.25">
      <c r="C72" s="5"/>
      <c r="D72" s="5"/>
      <c r="E72" s="5"/>
    </row>
    <row r="73" spans="3:5" x14ac:dyDescent="0.25">
      <c r="C73" s="5"/>
      <c r="D73" s="5"/>
      <c r="E73" s="5"/>
    </row>
    <row r="74" spans="3:5" x14ac:dyDescent="0.25">
      <c r="C74" s="5"/>
      <c r="D74" s="5"/>
      <c r="E74" s="5"/>
    </row>
    <row r="75" spans="3:5" x14ac:dyDescent="0.25">
      <c r="C75" s="5"/>
      <c r="D75" s="5"/>
      <c r="E75" s="5"/>
    </row>
    <row r="76" spans="3:5" x14ac:dyDescent="0.25">
      <c r="C76" s="5"/>
      <c r="D76" s="5"/>
      <c r="E76" s="5"/>
    </row>
    <row r="77" spans="3:5" x14ac:dyDescent="0.25">
      <c r="C77" s="5"/>
      <c r="D77" s="5"/>
      <c r="E77" s="5"/>
    </row>
    <row r="78" spans="3:5" x14ac:dyDescent="0.25">
      <c r="C78" s="5"/>
      <c r="D78" s="5"/>
      <c r="E78" s="5"/>
    </row>
    <row r="79" spans="3:5" x14ac:dyDescent="0.25">
      <c r="C79" s="5"/>
      <c r="D79" s="5"/>
      <c r="E79" s="5"/>
    </row>
    <row r="80" spans="3:5" x14ac:dyDescent="0.25">
      <c r="C80" s="5"/>
      <c r="D80" s="5"/>
      <c r="E80" s="5"/>
    </row>
    <row r="81" spans="3:5" x14ac:dyDescent="0.25">
      <c r="C81" s="5"/>
      <c r="D81" s="5"/>
      <c r="E81" s="5"/>
    </row>
    <row r="82" spans="3:5" x14ac:dyDescent="0.25">
      <c r="C82" s="5"/>
      <c r="D82" s="5"/>
      <c r="E82" s="5"/>
    </row>
    <row r="83" spans="3:5" x14ac:dyDescent="0.25">
      <c r="C83" s="5"/>
      <c r="D83" s="5"/>
      <c r="E83" s="5"/>
    </row>
    <row r="84" spans="3:5" x14ac:dyDescent="0.25">
      <c r="C84" s="5"/>
      <c r="D84" s="5"/>
      <c r="E84" s="5"/>
    </row>
    <row r="85" spans="3:5" x14ac:dyDescent="0.25">
      <c r="C85" s="5"/>
      <c r="D85" s="5"/>
      <c r="E85" s="5"/>
    </row>
    <row r="86" spans="3:5" x14ac:dyDescent="0.25">
      <c r="C86" s="5"/>
      <c r="D86" s="5"/>
      <c r="E86" s="5"/>
    </row>
    <row r="87" spans="3:5" x14ac:dyDescent="0.25">
      <c r="C87" s="5"/>
      <c r="D87" s="5"/>
      <c r="E87" s="5"/>
    </row>
    <row r="88" spans="3:5" x14ac:dyDescent="0.25">
      <c r="C88" s="5"/>
      <c r="D88" s="5"/>
      <c r="E88" s="5"/>
    </row>
    <row r="89" spans="3:5" x14ac:dyDescent="0.25">
      <c r="C89" s="5"/>
      <c r="D89" s="5"/>
      <c r="E89" s="5"/>
    </row>
    <row r="90" spans="3:5" x14ac:dyDescent="0.25">
      <c r="C90" s="5"/>
      <c r="D90" s="5"/>
      <c r="E90" s="5"/>
    </row>
    <row r="91" spans="3:5" x14ac:dyDescent="0.25">
      <c r="C91" s="5"/>
      <c r="D91" s="5"/>
      <c r="E91" s="5"/>
    </row>
    <row r="92" spans="3:5" x14ac:dyDescent="0.25">
      <c r="C92" s="5"/>
      <c r="D92" s="5"/>
      <c r="E92" s="5"/>
    </row>
    <row r="93" spans="3:5" x14ac:dyDescent="0.25">
      <c r="C93" s="5"/>
      <c r="D93" s="5"/>
      <c r="E93" s="5"/>
    </row>
    <row r="94" spans="3:5" x14ac:dyDescent="0.25">
      <c r="C94" s="5"/>
      <c r="D94" s="5"/>
      <c r="E94" s="5"/>
    </row>
    <row r="95" spans="3:5" x14ac:dyDescent="0.25">
      <c r="C95" s="5"/>
      <c r="D95" s="5"/>
      <c r="E95" s="5"/>
    </row>
    <row r="96" spans="3:5" x14ac:dyDescent="0.25">
      <c r="C96" s="5"/>
      <c r="D96" s="5"/>
      <c r="E96" s="5"/>
    </row>
    <row r="97" spans="3:5" x14ac:dyDescent="0.25">
      <c r="C97" s="5"/>
      <c r="D97" s="5"/>
      <c r="E97" s="5"/>
    </row>
    <row r="98" spans="3:5" x14ac:dyDescent="0.25">
      <c r="C98" s="5"/>
      <c r="D98" s="5"/>
      <c r="E98" s="5"/>
    </row>
    <row r="99" spans="3:5" x14ac:dyDescent="0.25">
      <c r="C99" s="5"/>
      <c r="D99" s="5"/>
      <c r="E99" s="5"/>
    </row>
    <row r="100" spans="3:5" x14ac:dyDescent="0.25">
      <c r="C100" s="5"/>
      <c r="D100" s="5"/>
      <c r="E100" s="5"/>
    </row>
    <row r="101" spans="3:5" x14ac:dyDescent="0.25">
      <c r="C101" s="5"/>
      <c r="D101" s="5"/>
      <c r="E101" s="5"/>
    </row>
    <row r="102" spans="3:5" x14ac:dyDescent="0.25">
      <c r="C102" s="5"/>
      <c r="D102" s="5"/>
      <c r="E102" s="5"/>
    </row>
    <row r="103" spans="3:5" x14ac:dyDescent="0.25">
      <c r="C103" s="5"/>
      <c r="D103" s="5"/>
      <c r="E103" s="5"/>
    </row>
    <row r="104" spans="3:5" x14ac:dyDescent="0.25">
      <c r="C104" s="5"/>
      <c r="D104" s="5"/>
      <c r="E104" s="5"/>
    </row>
    <row r="105" spans="3:5" x14ac:dyDescent="0.25">
      <c r="C105" s="5"/>
      <c r="D105" s="5"/>
      <c r="E105" s="5"/>
    </row>
    <row r="106" spans="3:5" x14ac:dyDescent="0.25">
      <c r="C106" s="5"/>
      <c r="D106" s="5"/>
      <c r="E106" s="5"/>
    </row>
    <row r="107" spans="3:5" x14ac:dyDescent="0.25">
      <c r="C107" s="5"/>
      <c r="D107" s="5"/>
      <c r="E107" s="5"/>
    </row>
    <row r="108" spans="3:5" x14ac:dyDescent="0.25">
      <c r="C108" s="5"/>
      <c r="D108" s="5"/>
      <c r="E108" s="5"/>
    </row>
    <row r="109" spans="3:5" x14ac:dyDescent="0.25">
      <c r="C109" s="5"/>
      <c r="D109" s="5"/>
      <c r="E109" s="5"/>
    </row>
    <row r="110" spans="3:5" x14ac:dyDescent="0.25">
      <c r="C110" s="5"/>
      <c r="D110" s="5"/>
      <c r="E110" s="5"/>
    </row>
    <row r="111" spans="3:5" x14ac:dyDescent="0.25">
      <c r="C111" s="5"/>
      <c r="D111" s="5"/>
      <c r="E111" s="5"/>
    </row>
    <row r="112" spans="3:5" x14ac:dyDescent="0.25">
      <c r="C112" s="5"/>
      <c r="D112" s="5"/>
      <c r="E112" s="5"/>
    </row>
    <row r="113" spans="3:5" x14ac:dyDescent="0.25">
      <c r="C113" s="5"/>
      <c r="D113" s="5"/>
      <c r="E113" s="5"/>
    </row>
    <row r="114" spans="3:5" x14ac:dyDescent="0.25">
      <c r="C114" s="5"/>
      <c r="D114" s="5"/>
      <c r="E114" s="5"/>
    </row>
    <row r="115" spans="3:5" x14ac:dyDescent="0.25">
      <c r="C115" s="5"/>
      <c r="D115" s="5"/>
      <c r="E115" s="5"/>
    </row>
    <row r="116" spans="3:5" x14ac:dyDescent="0.25">
      <c r="C116" s="5"/>
      <c r="D116" s="5"/>
      <c r="E116" s="5"/>
    </row>
    <row r="117" spans="3:5" x14ac:dyDescent="0.25">
      <c r="C117" s="5"/>
      <c r="D117" s="5"/>
      <c r="E117" s="5"/>
    </row>
    <row r="118" spans="3:5" x14ac:dyDescent="0.25">
      <c r="C118" s="5"/>
      <c r="D118" s="5"/>
      <c r="E118" s="5"/>
    </row>
    <row r="119" spans="3:5" x14ac:dyDescent="0.25">
      <c r="C119" s="5"/>
      <c r="D119" s="5"/>
      <c r="E119" s="5"/>
    </row>
    <row r="120" spans="3:5" x14ac:dyDescent="0.25">
      <c r="C120" s="5"/>
      <c r="D120" s="5"/>
      <c r="E120" s="5"/>
    </row>
    <row r="121" spans="3:5" x14ac:dyDescent="0.25">
      <c r="C121" s="5"/>
      <c r="D121" s="5"/>
      <c r="E121" s="5"/>
    </row>
    <row r="122" spans="3:5" x14ac:dyDescent="0.25">
      <c r="C122" s="5"/>
      <c r="D122" s="5"/>
      <c r="E122" s="5"/>
    </row>
    <row r="123" spans="3:5" x14ac:dyDescent="0.25">
      <c r="C123" s="5"/>
      <c r="D123" s="5"/>
      <c r="E123" s="5"/>
    </row>
    <row r="124" spans="3:5" x14ac:dyDescent="0.25">
      <c r="C124" s="5"/>
      <c r="D124" s="5"/>
      <c r="E124" s="5"/>
    </row>
    <row r="125" spans="3:5" x14ac:dyDescent="0.25">
      <c r="C125" s="5"/>
      <c r="D125" s="5"/>
      <c r="E125" s="5"/>
    </row>
    <row r="126" spans="3:5" x14ac:dyDescent="0.25">
      <c r="C126" s="5"/>
      <c r="D126" s="5"/>
      <c r="E126" s="5"/>
    </row>
    <row r="127" spans="3:5" x14ac:dyDescent="0.25">
      <c r="C127" s="5"/>
      <c r="D127" s="5"/>
      <c r="E127" s="5"/>
    </row>
    <row r="128" spans="3:5" x14ac:dyDescent="0.25">
      <c r="C128" s="5"/>
      <c r="D128" s="5"/>
      <c r="E128" s="5"/>
    </row>
    <row r="129" spans="3:5" x14ac:dyDescent="0.25">
      <c r="C129" s="5"/>
      <c r="D129" s="5"/>
      <c r="E129" s="5"/>
    </row>
    <row r="130" spans="3:5" x14ac:dyDescent="0.25">
      <c r="C130" s="5"/>
      <c r="D130" s="5"/>
      <c r="E130" s="5"/>
    </row>
    <row r="131" spans="3:5" x14ac:dyDescent="0.25">
      <c r="C131" s="5"/>
      <c r="D131" s="5"/>
      <c r="E131" s="5"/>
    </row>
    <row r="132" spans="3:5" x14ac:dyDescent="0.25">
      <c r="C132" s="5"/>
      <c r="D132" s="5"/>
      <c r="E132" s="5"/>
    </row>
    <row r="133" spans="3:5" x14ac:dyDescent="0.25">
      <c r="C133" s="5"/>
      <c r="D133" s="5"/>
      <c r="E133" s="5"/>
    </row>
    <row r="134" spans="3:5" x14ac:dyDescent="0.25">
      <c r="C134" s="5"/>
      <c r="D134" s="5"/>
      <c r="E134" s="5"/>
    </row>
    <row r="135" spans="3:5" x14ac:dyDescent="0.25">
      <c r="C135" s="5"/>
      <c r="D135" s="5"/>
      <c r="E135" s="5"/>
    </row>
    <row r="136" spans="3:5" x14ac:dyDescent="0.25">
      <c r="C136" s="5"/>
      <c r="D136" s="5"/>
      <c r="E136" s="5"/>
    </row>
    <row r="137" spans="3:5" x14ac:dyDescent="0.25">
      <c r="C137" s="5"/>
      <c r="D137" s="5"/>
      <c r="E137" s="5"/>
    </row>
    <row r="138" spans="3:5" x14ac:dyDescent="0.25">
      <c r="C138" s="5"/>
      <c r="D138" s="5"/>
      <c r="E138" s="5"/>
    </row>
    <row r="139" spans="3:5" x14ac:dyDescent="0.25">
      <c r="C139" s="5"/>
      <c r="D139" s="5"/>
      <c r="E139" s="5"/>
    </row>
    <row r="140" spans="3:5" x14ac:dyDescent="0.25">
      <c r="C140" s="5"/>
      <c r="D140" s="5"/>
      <c r="E140" s="5"/>
    </row>
    <row r="141" spans="3:5" x14ac:dyDescent="0.25">
      <c r="C141" s="5"/>
      <c r="D141" s="5"/>
      <c r="E141" s="5"/>
    </row>
    <row r="142" spans="3:5" x14ac:dyDescent="0.25">
      <c r="C142" s="5"/>
      <c r="D142" s="5"/>
      <c r="E142" s="5"/>
    </row>
    <row r="143" spans="3:5" x14ac:dyDescent="0.25">
      <c r="C143" s="5"/>
      <c r="D143" s="5"/>
      <c r="E143" s="5"/>
    </row>
    <row r="144" spans="3:5" x14ac:dyDescent="0.25">
      <c r="C144" s="5"/>
      <c r="D144" s="5"/>
      <c r="E144" s="5"/>
    </row>
    <row r="145" spans="3:5" x14ac:dyDescent="0.25">
      <c r="C145" s="5"/>
      <c r="D145" s="5"/>
      <c r="E145" s="5"/>
    </row>
    <row r="146" spans="3:5" x14ac:dyDescent="0.25">
      <c r="C146" s="5"/>
      <c r="D146" s="5"/>
      <c r="E146" s="5"/>
    </row>
    <row r="147" spans="3:5" x14ac:dyDescent="0.25">
      <c r="C147" s="5"/>
      <c r="D147" s="5"/>
      <c r="E147" s="5"/>
    </row>
    <row r="148" spans="3:5" x14ac:dyDescent="0.25">
      <c r="C148" s="5"/>
      <c r="D148" s="5"/>
      <c r="E148" s="5"/>
    </row>
    <row r="149" spans="3:5" x14ac:dyDescent="0.25">
      <c r="C149" s="5"/>
      <c r="D149" s="5"/>
      <c r="E149" s="5"/>
    </row>
    <row r="150" spans="3:5" x14ac:dyDescent="0.25">
      <c r="C150" s="5"/>
      <c r="D150" s="5"/>
      <c r="E150" s="5"/>
    </row>
    <row r="151" spans="3:5" x14ac:dyDescent="0.25">
      <c r="C151" s="5"/>
      <c r="D151" s="5"/>
      <c r="E151" s="5"/>
    </row>
    <row r="152" spans="3:5" x14ac:dyDescent="0.25">
      <c r="C152" s="5"/>
      <c r="D152" s="5"/>
      <c r="E152" s="5"/>
    </row>
    <row r="153" spans="3:5" x14ac:dyDescent="0.25">
      <c r="C153" s="5"/>
      <c r="D153" s="5"/>
      <c r="E153" s="5"/>
    </row>
    <row r="154" spans="3:5" x14ac:dyDescent="0.25">
      <c r="C154" s="5"/>
      <c r="D154" s="5"/>
      <c r="E154" s="5"/>
    </row>
    <row r="155" spans="3:5" x14ac:dyDescent="0.25">
      <c r="C155" s="5"/>
      <c r="D155" s="5"/>
      <c r="E155" s="5"/>
    </row>
    <row r="156" spans="3:5" x14ac:dyDescent="0.25">
      <c r="C156" s="5"/>
      <c r="D156" s="5"/>
      <c r="E156" s="5"/>
    </row>
    <row r="157" spans="3:5" x14ac:dyDescent="0.25">
      <c r="C157" s="5"/>
      <c r="D157" s="5"/>
      <c r="E157" s="5"/>
    </row>
    <row r="158" spans="3:5" x14ac:dyDescent="0.25">
      <c r="C158" s="5"/>
      <c r="D158" s="5"/>
      <c r="E158" s="5"/>
    </row>
    <row r="159" spans="3:5" x14ac:dyDescent="0.25">
      <c r="C159" s="5"/>
      <c r="D159" s="5"/>
      <c r="E159" s="5"/>
    </row>
    <row r="160" spans="3:5" x14ac:dyDescent="0.25">
      <c r="C160" s="5"/>
      <c r="D160" s="5"/>
      <c r="E160" s="5"/>
    </row>
    <row r="161" spans="3:5" x14ac:dyDescent="0.25">
      <c r="C161" s="5"/>
      <c r="D161" s="5"/>
      <c r="E161" s="5"/>
    </row>
    <row r="162" spans="3:5" x14ac:dyDescent="0.25">
      <c r="C162" s="5"/>
      <c r="D162" s="5"/>
      <c r="E162" s="5"/>
    </row>
    <row r="163" spans="3:5" x14ac:dyDescent="0.25">
      <c r="C163" s="5"/>
      <c r="D163" s="5"/>
      <c r="E163" s="5"/>
    </row>
    <row r="164" spans="3:5" x14ac:dyDescent="0.25">
      <c r="C164" s="5"/>
      <c r="D164" s="5"/>
      <c r="E164" s="5"/>
    </row>
    <row r="165" spans="3:5" x14ac:dyDescent="0.25">
      <c r="C165" s="5"/>
      <c r="D165" s="5"/>
      <c r="E165" s="5"/>
    </row>
    <row r="166" spans="3:5" x14ac:dyDescent="0.25">
      <c r="C166" s="5"/>
      <c r="D166" s="5"/>
      <c r="E166" s="5"/>
    </row>
    <row r="167" spans="3:5" x14ac:dyDescent="0.25">
      <c r="C167" s="5"/>
      <c r="D167" s="5"/>
      <c r="E167" s="5"/>
    </row>
    <row r="168" spans="3:5" x14ac:dyDescent="0.25">
      <c r="C168" s="5"/>
      <c r="D168" s="5"/>
      <c r="E168" s="5"/>
    </row>
    <row r="169" spans="3:5" x14ac:dyDescent="0.25">
      <c r="C169" s="5"/>
      <c r="D169" s="5"/>
      <c r="E169" s="5"/>
    </row>
    <row r="170" spans="3:5" x14ac:dyDescent="0.25">
      <c r="C170" s="5"/>
      <c r="D170" s="5"/>
      <c r="E170" s="5"/>
    </row>
    <row r="171" spans="3:5" x14ac:dyDescent="0.25">
      <c r="C171" s="5"/>
      <c r="D171" s="5"/>
      <c r="E171" s="5"/>
    </row>
    <row r="172" spans="3:5" x14ac:dyDescent="0.25">
      <c r="C172" s="5"/>
      <c r="D172" s="5"/>
      <c r="E172" s="5"/>
    </row>
    <row r="173" spans="3:5" x14ac:dyDescent="0.25">
      <c r="C173" s="5"/>
      <c r="D173" s="5"/>
      <c r="E173" s="5"/>
    </row>
    <row r="174" spans="3:5" x14ac:dyDescent="0.25">
      <c r="C174" s="5"/>
      <c r="D174" s="5"/>
      <c r="E174" s="5"/>
    </row>
    <row r="175" spans="3:5" x14ac:dyDescent="0.25">
      <c r="C175" s="5"/>
      <c r="D175" s="5"/>
      <c r="E175" s="5"/>
    </row>
    <row r="176" spans="3:5" x14ac:dyDescent="0.25">
      <c r="C176" s="5"/>
      <c r="D176" s="5"/>
      <c r="E176" s="5"/>
    </row>
    <row r="177" spans="3:5" x14ac:dyDescent="0.25">
      <c r="C177" s="5"/>
      <c r="D177" s="5"/>
      <c r="E177" s="5"/>
    </row>
    <row r="178" spans="3:5" x14ac:dyDescent="0.25">
      <c r="C178" s="5"/>
      <c r="D178" s="5"/>
      <c r="E178" s="5"/>
    </row>
    <row r="179" spans="3:5" x14ac:dyDescent="0.25">
      <c r="C179" s="5"/>
      <c r="D179" s="5"/>
      <c r="E179" s="5"/>
    </row>
    <row r="180" spans="3:5" x14ac:dyDescent="0.25">
      <c r="C180" s="5"/>
      <c r="D180" s="5"/>
      <c r="E180" s="5"/>
    </row>
    <row r="181" spans="3:5" x14ac:dyDescent="0.25">
      <c r="C181" s="5"/>
      <c r="D181" s="5"/>
      <c r="E181" s="5"/>
    </row>
    <row r="182" spans="3:5" x14ac:dyDescent="0.25">
      <c r="C182" s="5"/>
      <c r="D182" s="5"/>
      <c r="E182" s="5"/>
    </row>
    <row r="183" spans="3:5" x14ac:dyDescent="0.25">
      <c r="C183" s="5"/>
      <c r="D183" s="5"/>
      <c r="E183" s="5"/>
    </row>
    <row r="184" spans="3:5" x14ac:dyDescent="0.25">
      <c r="C184" s="5"/>
      <c r="D184" s="5"/>
      <c r="E184" s="5"/>
    </row>
    <row r="185" spans="3:5" x14ac:dyDescent="0.25">
      <c r="C185" s="5"/>
      <c r="D185" s="5"/>
      <c r="E185" s="5"/>
    </row>
    <row r="186" spans="3:5" x14ac:dyDescent="0.25">
      <c r="C186" s="5"/>
      <c r="D186" s="5"/>
      <c r="E186" s="5"/>
    </row>
    <row r="187" spans="3:5" x14ac:dyDescent="0.25">
      <c r="C187" s="5"/>
      <c r="D187" s="5"/>
      <c r="E187" s="5"/>
    </row>
    <row r="188" spans="3:5" x14ac:dyDescent="0.25">
      <c r="C188" s="5"/>
      <c r="D188" s="5"/>
      <c r="E188" s="5"/>
    </row>
    <row r="189" spans="3:5" x14ac:dyDescent="0.25">
      <c r="C189" s="5"/>
      <c r="D189" s="5"/>
      <c r="E189" s="5"/>
    </row>
    <row r="190" spans="3:5" x14ac:dyDescent="0.25">
      <c r="C190" s="5"/>
      <c r="D190" s="5"/>
      <c r="E190" s="5"/>
    </row>
    <row r="191" spans="3:5" x14ac:dyDescent="0.25">
      <c r="C191" s="5"/>
      <c r="D191" s="5"/>
      <c r="E191" s="5"/>
    </row>
    <row r="192" spans="3:5" x14ac:dyDescent="0.25">
      <c r="C192" s="5"/>
      <c r="D192" s="5"/>
      <c r="E192" s="5"/>
    </row>
    <row r="193" spans="3:5" x14ac:dyDescent="0.25">
      <c r="C193" s="5"/>
      <c r="D193" s="5"/>
      <c r="E193" s="5"/>
    </row>
    <row r="194" spans="3:5" x14ac:dyDescent="0.25">
      <c r="C194" s="5"/>
      <c r="D194" s="5"/>
      <c r="E194" s="5"/>
    </row>
    <row r="195" spans="3:5" x14ac:dyDescent="0.25">
      <c r="C195" s="5"/>
      <c r="D195" s="5"/>
      <c r="E195" s="5"/>
    </row>
    <row r="196" spans="3:5" x14ac:dyDescent="0.25">
      <c r="C196" s="5"/>
      <c r="D196" s="5"/>
      <c r="E196" s="5"/>
    </row>
    <row r="197" spans="3:5" x14ac:dyDescent="0.25">
      <c r="C197" s="5"/>
      <c r="D197" s="5"/>
      <c r="E197" s="5"/>
    </row>
    <row r="198" spans="3:5" x14ac:dyDescent="0.25">
      <c r="C198" s="5"/>
      <c r="D198" s="5"/>
      <c r="E198" s="5"/>
    </row>
    <row r="199" spans="3:5" x14ac:dyDescent="0.25">
      <c r="C199" s="5"/>
      <c r="D199" s="5"/>
      <c r="E199" s="5"/>
    </row>
    <row r="200" spans="3:5" x14ac:dyDescent="0.25">
      <c r="C200" s="5"/>
      <c r="D200" s="5"/>
      <c r="E200" s="5"/>
    </row>
    <row r="201" spans="3:5" x14ac:dyDescent="0.25">
      <c r="C201" s="5"/>
      <c r="D201" s="5"/>
      <c r="E201" s="5"/>
    </row>
    <row r="202" spans="3:5" x14ac:dyDescent="0.25">
      <c r="C202" s="5"/>
      <c r="D202" s="5"/>
      <c r="E202" s="5"/>
    </row>
    <row r="203" spans="3:5" x14ac:dyDescent="0.25">
      <c r="C203" s="5"/>
      <c r="D203" s="5"/>
      <c r="E203" s="5"/>
    </row>
    <row r="204" spans="3:5" x14ac:dyDescent="0.25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D12" sqref="D12"/>
    </sheetView>
  </sheetViews>
  <sheetFormatPr defaultRowHeight="13.2" x14ac:dyDescent="0.25"/>
  <cols>
    <col min="1" max="1" width="10.5546875" customWidth="1"/>
    <col min="2" max="2" width="49.6640625" bestFit="1" customWidth="1"/>
    <col min="3" max="3" width="20" customWidth="1"/>
    <col min="4" max="4" width="16.33203125" customWidth="1"/>
    <col min="5" max="5" width="18" customWidth="1"/>
    <col min="6" max="6" width="22" customWidth="1"/>
    <col min="7" max="7" width="15" bestFit="1" customWidth="1"/>
    <col min="8" max="8" width="14.44140625" customWidth="1"/>
  </cols>
  <sheetData>
    <row r="1" spans="1:8" ht="63" x14ac:dyDescent="0.3">
      <c r="A1" s="99"/>
      <c r="B1" s="100" t="s">
        <v>129</v>
      </c>
      <c r="C1" s="102" t="s">
        <v>679</v>
      </c>
      <c r="D1" s="101" t="s">
        <v>680</v>
      </c>
      <c r="E1" s="102" t="s">
        <v>681</v>
      </c>
      <c r="F1" s="102" t="s">
        <v>682</v>
      </c>
      <c r="G1" s="102" t="s">
        <v>32</v>
      </c>
      <c r="H1" s="102" t="s">
        <v>33</v>
      </c>
    </row>
    <row r="2" spans="1:8" ht="22.5" customHeight="1" x14ac:dyDescent="0.3">
      <c r="A2" s="103" t="s">
        <v>7</v>
      </c>
      <c r="B2" s="104" t="s">
        <v>131</v>
      </c>
      <c r="C2" s="105"/>
      <c r="D2" s="105"/>
      <c r="E2" s="106"/>
      <c r="F2" s="40"/>
      <c r="G2" s="40"/>
      <c r="H2" s="40"/>
    </row>
    <row r="3" spans="1:8" ht="22.5" customHeight="1" x14ac:dyDescent="0.3">
      <c r="A3" s="107" t="s">
        <v>48</v>
      </c>
      <c r="B3" s="108" t="s">
        <v>49</v>
      </c>
      <c r="C3" s="446">
        <v>500</v>
      </c>
      <c r="D3" s="109">
        <v>281.06</v>
      </c>
      <c r="E3" s="109"/>
      <c r="F3" s="446"/>
      <c r="G3" s="110">
        <f t="shared" ref="G3:G13" si="0">F3-C3</f>
        <v>-500</v>
      </c>
      <c r="H3" s="111">
        <f t="shared" ref="H3:H11" si="1">G3/C3</f>
        <v>-1</v>
      </c>
    </row>
    <row r="4" spans="1:8" ht="22.5" customHeight="1" x14ac:dyDescent="0.3">
      <c r="A4" s="107" t="s">
        <v>101</v>
      </c>
      <c r="B4" s="108" t="s">
        <v>129</v>
      </c>
      <c r="C4" s="446">
        <v>46720</v>
      </c>
      <c r="D4" s="109">
        <v>28046.16</v>
      </c>
      <c r="E4" s="109"/>
      <c r="F4" s="446"/>
      <c r="G4" s="110">
        <f t="shared" si="0"/>
        <v>-46720</v>
      </c>
      <c r="H4" s="111">
        <f t="shared" si="1"/>
        <v>-1</v>
      </c>
    </row>
    <row r="5" spans="1:8" ht="22.5" customHeight="1" x14ac:dyDescent="0.3">
      <c r="A5" s="107" t="s">
        <v>124</v>
      </c>
      <c r="B5" s="108" t="s">
        <v>132</v>
      </c>
      <c r="C5" s="446">
        <v>2500</v>
      </c>
      <c r="D5" s="109">
        <v>2500</v>
      </c>
      <c r="E5" s="109"/>
      <c r="F5" s="446"/>
      <c r="G5" s="110">
        <f t="shared" si="0"/>
        <v>-2500</v>
      </c>
      <c r="H5" s="111">
        <f t="shared" si="1"/>
        <v>-1</v>
      </c>
    </row>
    <row r="6" spans="1:8" ht="22.5" customHeight="1" x14ac:dyDescent="0.3">
      <c r="A6" s="107"/>
      <c r="B6" s="108" t="s">
        <v>133</v>
      </c>
      <c r="C6" s="446">
        <v>3000</v>
      </c>
      <c r="D6" s="109">
        <v>4800</v>
      </c>
      <c r="E6" s="109"/>
      <c r="F6" s="446"/>
      <c r="G6" s="110">
        <f t="shared" si="0"/>
        <v>-3000</v>
      </c>
      <c r="H6" s="111">
        <f t="shared" si="1"/>
        <v>-1</v>
      </c>
    </row>
    <row r="7" spans="1:8" ht="22.5" customHeight="1" x14ac:dyDescent="0.3">
      <c r="A7" s="107" t="s">
        <v>54</v>
      </c>
      <c r="B7" s="108" t="s">
        <v>134</v>
      </c>
      <c r="C7" s="446">
        <v>6750</v>
      </c>
      <c r="D7" s="109">
        <v>6002.1</v>
      </c>
      <c r="E7" s="109"/>
      <c r="F7" s="446"/>
      <c r="G7" s="110">
        <f t="shared" si="0"/>
        <v>-6750</v>
      </c>
      <c r="H7" s="111">
        <f t="shared" si="1"/>
        <v>-1</v>
      </c>
    </row>
    <row r="8" spans="1:8" ht="22.5" customHeight="1" x14ac:dyDescent="0.3">
      <c r="A8" s="107" t="s">
        <v>135</v>
      </c>
      <c r="B8" s="108" t="s">
        <v>136</v>
      </c>
      <c r="C8" s="446">
        <v>100</v>
      </c>
      <c r="D8" s="109"/>
      <c r="E8" s="109"/>
      <c r="F8" s="446"/>
      <c r="G8" s="110">
        <f t="shared" si="0"/>
        <v>-100</v>
      </c>
      <c r="H8" s="111">
        <f t="shared" si="1"/>
        <v>-1</v>
      </c>
    </row>
    <row r="9" spans="1:8" ht="22.5" customHeight="1" x14ac:dyDescent="0.3">
      <c r="A9" s="107" t="s">
        <v>126</v>
      </c>
      <c r="B9" s="108" t="s">
        <v>137</v>
      </c>
      <c r="C9" s="446">
        <v>100</v>
      </c>
      <c r="D9" s="109">
        <v>20</v>
      </c>
      <c r="E9" s="109"/>
      <c r="F9" s="446"/>
      <c r="G9" s="110">
        <f t="shared" si="0"/>
        <v>-100</v>
      </c>
      <c r="H9" s="111">
        <f t="shared" si="1"/>
        <v>-1</v>
      </c>
    </row>
    <row r="10" spans="1:8" ht="22.5" customHeight="1" x14ac:dyDescent="0.3">
      <c r="A10" s="107" t="s">
        <v>70</v>
      </c>
      <c r="B10" s="108" t="s">
        <v>71</v>
      </c>
      <c r="C10" s="446">
        <v>150</v>
      </c>
      <c r="D10" s="109"/>
      <c r="E10" s="109"/>
      <c r="F10" s="446"/>
      <c r="G10" s="110">
        <f t="shared" si="0"/>
        <v>-150</v>
      </c>
      <c r="H10" s="111">
        <f t="shared" si="1"/>
        <v>-1</v>
      </c>
    </row>
    <row r="11" spans="1:8" ht="22.5" customHeight="1" x14ac:dyDescent="0.3">
      <c r="A11" s="107" t="s">
        <v>72</v>
      </c>
      <c r="B11" s="108" t="s">
        <v>138</v>
      </c>
      <c r="C11" s="446">
        <v>100</v>
      </c>
      <c r="D11" s="109">
        <v>20</v>
      </c>
      <c r="E11" s="109"/>
      <c r="F11" s="446"/>
      <c r="G11" s="110">
        <f t="shared" si="0"/>
        <v>-100</v>
      </c>
      <c r="H11" s="111">
        <f t="shared" si="1"/>
        <v>-1</v>
      </c>
    </row>
    <row r="12" spans="1:8" ht="22.5" customHeight="1" x14ac:dyDescent="0.3">
      <c r="A12" s="107" t="s">
        <v>139</v>
      </c>
      <c r="B12" s="108" t="s">
        <v>140</v>
      </c>
      <c r="C12" s="112">
        <v>10000</v>
      </c>
      <c r="D12" s="109"/>
      <c r="E12" s="109"/>
      <c r="F12" s="112"/>
      <c r="G12" s="110">
        <f t="shared" si="0"/>
        <v>-10000</v>
      </c>
      <c r="H12" s="111"/>
    </row>
    <row r="13" spans="1:8" ht="22.5" customHeight="1" x14ac:dyDescent="0.4">
      <c r="A13" s="113" t="s">
        <v>84</v>
      </c>
      <c r="B13" s="104" t="s">
        <v>131</v>
      </c>
      <c r="C13" s="114">
        <f t="shared" ref="C13:F13" si="2">SUM(C3:C12)</f>
        <v>69920</v>
      </c>
      <c r="D13" s="114">
        <f t="shared" si="2"/>
        <v>41669.32</v>
      </c>
      <c r="E13" s="114">
        <f t="shared" si="2"/>
        <v>0</v>
      </c>
      <c r="F13" s="115">
        <f t="shared" si="2"/>
        <v>0</v>
      </c>
      <c r="G13" s="110">
        <f t="shared" si="0"/>
        <v>-69920</v>
      </c>
      <c r="H13" s="111">
        <f>G13/C13</f>
        <v>-1</v>
      </c>
    </row>
    <row r="14" spans="1:8" x14ac:dyDescent="0.25">
      <c r="C14" s="53"/>
      <c r="D14" s="53"/>
    </row>
    <row r="15" spans="1:8" x14ac:dyDescent="0.25">
      <c r="C15" s="53"/>
      <c r="D15" s="53"/>
    </row>
    <row r="16" spans="1:8" ht="25.5" customHeight="1" x14ac:dyDescent="0.35">
      <c r="D16" s="116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tabColor rgb="FFFF0000"/>
    <pageSetUpPr fitToPage="1"/>
  </sheetPr>
  <dimension ref="A1:J117"/>
  <sheetViews>
    <sheetView zoomScaleNormal="100" workbookViewId="0">
      <selection activeCell="H6" sqref="H6"/>
    </sheetView>
  </sheetViews>
  <sheetFormatPr defaultRowHeight="13.2" x14ac:dyDescent="0.25"/>
  <cols>
    <col min="1" max="1" width="9.88671875" bestFit="1" customWidth="1"/>
    <col min="2" max="2" width="35.33203125" customWidth="1"/>
    <col min="3" max="3" width="11.44140625" style="130" customWidth="1"/>
    <col min="4" max="4" width="14" style="130" customWidth="1"/>
    <col min="5" max="5" width="0.6640625" style="130" hidden="1" customWidth="1"/>
    <col min="6" max="6" width="13.44140625" hidden="1" customWidth="1"/>
    <col min="7" max="7" width="13.44140625" customWidth="1"/>
    <col min="8" max="8" width="13.33203125" style="128" bestFit="1" customWidth="1"/>
    <col min="9" max="9" width="11.5546875" customWidth="1"/>
    <col min="10" max="10" width="10.6640625" customWidth="1"/>
  </cols>
  <sheetData>
    <row r="1" spans="1:10" ht="75" customHeight="1" x14ac:dyDescent="0.25">
      <c r="A1" s="117"/>
      <c r="B1" s="118" t="s">
        <v>141</v>
      </c>
      <c r="C1" s="59" t="s">
        <v>679</v>
      </c>
      <c r="D1" s="59" t="s">
        <v>680</v>
      </c>
      <c r="E1" s="59" t="str">
        <f>'[1]Real Property Appr 2020'!E1</f>
        <v>2019 Unaudited 09/30/2018</v>
      </c>
      <c r="F1" s="119" t="s">
        <v>130</v>
      </c>
      <c r="G1" s="33" t="s">
        <v>681</v>
      </c>
      <c r="H1" s="33" t="s">
        <v>682</v>
      </c>
      <c r="I1" s="33" t="s">
        <v>32</v>
      </c>
      <c r="J1" s="33" t="s">
        <v>33</v>
      </c>
    </row>
    <row r="2" spans="1:10" ht="15.6" x14ac:dyDescent="0.25">
      <c r="A2" s="35" t="s">
        <v>142</v>
      </c>
      <c r="B2" s="36" t="s">
        <v>141</v>
      </c>
      <c r="C2" s="87"/>
      <c r="D2" s="87"/>
      <c r="E2" s="120"/>
      <c r="F2" s="7"/>
      <c r="G2" s="40"/>
      <c r="H2" s="121"/>
      <c r="I2" s="40"/>
      <c r="J2" s="40"/>
    </row>
    <row r="3" spans="1:10" x14ac:dyDescent="0.25">
      <c r="A3" s="42" t="s">
        <v>143</v>
      </c>
      <c r="B3" s="42" t="s">
        <v>144</v>
      </c>
      <c r="C3" s="43">
        <v>20000</v>
      </c>
      <c r="D3" s="43">
        <v>21166.97</v>
      </c>
      <c r="E3" s="43"/>
      <c r="F3" s="7"/>
      <c r="G3" s="71">
        <v>20000</v>
      </c>
      <c r="H3" s="43">
        <v>30000</v>
      </c>
      <c r="I3" s="11"/>
      <c r="J3" s="69">
        <f>I3/C3</f>
        <v>0</v>
      </c>
    </row>
    <row r="4" spans="1:10" hidden="1" x14ac:dyDescent="0.25">
      <c r="A4" s="122" t="s">
        <v>145</v>
      </c>
      <c r="B4" s="42" t="s">
        <v>146</v>
      </c>
      <c r="C4" s="43"/>
      <c r="D4" s="123"/>
      <c r="E4" s="43"/>
      <c r="F4" s="124"/>
      <c r="G4" s="125"/>
      <c r="H4" s="126"/>
      <c r="I4" s="11"/>
      <c r="J4" s="69" t="e">
        <f>I4/C4</f>
        <v>#DIV/0!</v>
      </c>
    </row>
    <row r="5" spans="1:10" hidden="1" x14ac:dyDescent="0.25">
      <c r="A5" s="122" t="s">
        <v>147</v>
      </c>
      <c r="B5" s="42" t="s">
        <v>148</v>
      </c>
      <c r="C5" s="43"/>
      <c r="D5" s="123"/>
      <c r="E5" s="43"/>
      <c r="F5" s="7"/>
      <c r="G5" s="71"/>
      <c r="H5" s="126"/>
      <c r="I5" s="11"/>
      <c r="J5" s="69" t="e">
        <f>I5/C5</f>
        <v>#DIV/0!</v>
      </c>
    </row>
    <row r="6" spans="1:10" x14ac:dyDescent="0.25">
      <c r="A6" s="42" t="s">
        <v>149</v>
      </c>
      <c r="B6" s="42" t="s">
        <v>150</v>
      </c>
      <c r="C6" s="43"/>
      <c r="D6" s="123" t="s">
        <v>1</v>
      </c>
      <c r="E6" s="43"/>
      <c r="F6" s="7"/>
      <c r="G6" s="71"/>
      <c r="H6" s="127"/>
      <c r="I6" s="11"/>
      <c r="J6" s="69"/>
    </row>
    <row r="7" spans="1:10" x14ac:dyDescent="0.25">
      <c r="A7" s="42"/>
      <c r="B7" s="42" t="s">
        <v>151</v>
      </c>
      <c r="C7" s="43"/>
      <c r="D7" s="43"/>
      <c r="E7" s="43"/>
      <c r="F7" s="7"/>
      <c r="G7" s="11"/>
      <c r="H7" s="127"/>
      <c r="I7" s="11"/>
      <c r="J7" s="69" t="e">
        <f>I7/C7</f>
        <v>#DIV/0!</v>
      </c>
    </row>
    <row r="8" spans="1:10" ht="15.6" x14ac:dyDescent="0.25">
      <c r="A8" s="35" t="s">
        <v>84</v>
      </c>
      <c r="B8" s="36" t="s">
        <v>141</v>
      </c>
      <c r="C8" s="50">
        <f t="shared" ref="C8:H8" si="0">SUM(C3:C7)</f>
        <v>20000</v>
      </c>
      <c r="D8" s="50">
        <f t="shared" si="0"/>
        <v>21166.97</v>
      </c>
      <c r="E8" s="50">
        <f t="shared" si="0"/>
        <v>0</v>
      </c>
      <c r="F8" s="50">
        <f t="shared" si="0"/>
        <v>0</v>
      </c>
      <c r="G8" s="50">
        <f t="shared" si="0"/>
        <v>20000</v>
      </c>
      <c r="H8" s="50">
        <f t="shared" si="0"/>
        <v>30000</v>
      </c>
      <c r="I8" s="11">
        <f>H8-C8</f>
        <v>10000</v>
      </c>
      <c r="J8" s="69">
        <f>I8/C8</f>
        <v>0.5</v>
      </c>
    </row>
    <row r="9" spans="1:10" x14ac:dyDescent="0.25">
      <c r="C9" s="55"/>
      <c r="D9" s="55"/>
      <c r="E9" s="55"/>
    </row>
    <row r="10" spans="1:10" x14ac:dyDescent="0.25">
      <c r="C10" s="55"/>
      <c r="D10" s="129"/>
      <c r="E10" s="55"/>
    </row>
    <row r="11" spans="1:10" x14ac:dyDescent="0.25">
      <c r="C11"/>
      <c r="D11" s="27"/>
      <c r="E11"/>
    </row>
    <row r="12" spans="1:10" x14ac:dyDescent="0.25">
      <c r="C12"/>
      <c r="D12"/>
      <c r="E12"/>
    </row>
    <row r="13" spans="1:10" x14ac:dyDescent="0.25">
      <c r="C13"/>
      <c r="D13"/>
      <c r="E13"/>
    </row>
    <row r="14" spans="1:10" x14ac:dyDescent="0.25">
      <c r="C14"/>
      <c r="D14"/>
      <c r="E14"/>
    </row>
    <row r="15" spans="1:10" x14ac:dyDescent="0.25">
      <c r="C15"/>
      <c r="D15"/>
      <c r="E15"/>
    </row>
    <row r="16" spans="1:10" x14ac:dyDescent="0.25">
      <c r="C16"/>
      <c r="D16"/>
      <c r="E16"/>
    </row>
    <row r="17" spans="3:5" x14ac:dyDescent="0.25">
      <c r="C17"/>
      <c r="D17"/>
      <c r="E17"/>
    </row>
    <row r="18" spans="3:5" x14ac:dyDescent="0.25">
      <c r="C18"/>
      <c r="D18"/>
      <c r="E18"/>
    </row>
    <row r="19" spans="3:5" x14ac:dyDescent="0.25">
      <c r="C19"/>
      <c r="D19"/>
      <c r="E19"/>
    </row>
    <row r="20" spans="3:5" x14ac:dyDescent="0.25">
      <c r="C20"/>
      <c r="D20"/>
      <c r="E20"/>
    </row>
    <row r="21" spans="3:5" x14ac:dyDescent="0.25">
      <c r="C21"/>
      <c r="D21"/>
      <c r="E21"/>
    </row>
    <row r="22" spans="3:5" x14ac:dyDescent="0.25">
      <c r="C22"/>
      <c r="D22"/>
      <c r="E22"/>
    </row>
    <row r="23" spans="3:5" x14ac:dyDescent="0.25">
      <c r="C23"/>
      <c r="D23"/>
      <c r="E23"/>
    </row>
    <row r="24" spans="3:5" x14ac:dyDescent="0.25">
      <c r="C24"/>
      <c r="D24"/>
      <c r="E24"/>
    </row>
    <row r="25" spans="3:5" x14ac:dyDescent="0.25">
      <c r="C25"/>
      <c r="D25"/>
      <c r="E25"/>
    </row>
    <row r="26" spans="3:5" x14ac:dyDescent="0.25">
      <c r="C26"/>
      <c r="D26"/>
      <c r="E26"/>
    </row>
    <row r="27" spans="3:5" x14ac:dyDescent="0.25">
      <c r="C27"/>
      <c r="D27"/>
      <c r="E27"/>
    </row>
    <row r="28" spans="3:5" x14ac:dyDescent="0.25">
      <c r="C28"/>
      <c r="D28"/>
      <c r="E28"/>
    </row>
    <row r="29" spans="3:5" x14ac:dyDescent="0.25">
      <c r="C29"/>
      <c r="D29"/>
      <c r="E29"/>
    </row>
    <row r="30" spans="3:5" x14ac:dyDescent="0.25">
      <c r="C30"/>
      <c r="D30"/>
      <c r="E30"/>
    </row>
    <row r="31" spans="3:5" x14ac:dyDescent="0.25">
      <c r="C31"/>
      <c r="D31"/>
      <c r="E31"/>
    </row>
    <row r="32" spans="3:5" x14ac:dyDescent="0.25">
      <c r="C32"/>
      <c r="D32"/>
      <c r="E32"/>
    </row>
    <row r="33" spans="3:5" x14ac:dyDescent="0.25">
      <c r="C33"/>
      <c r="D33"/>
      <c r="E33"/>
    </row>
    <row r="34" spans="3:5" x14ac:dyDescent="0.25">
      <c r="C34"/>
      <c r="D34"/>
      <c r="E34"/>
    </row>
    <row r="35" spans="3:5" x14ac:dyDescent="0.25">
      <c r="C35"/>
      <c r="D35"/>
      <c r="E35"/>
    </row>
    <row r="36" spans="3:5" x14ac:dyDescent="0.25">
      <c r="C36"/>
      <c r="D36"/>
      <c r="E36"/>
    </row>
    <row r="37" spans="3:5" x14ac:dyDescent="0.25">
      <c r="C37"/>
      <c r="D37"/>
      <c r="E37"/>
    </row>
    <row r="38" spans="3:5" x14ac:dyDescent="0.25">
      <c r="C38"/>
      <c r="D38"/>
      <c r="E38"/>
    </row>
    <row r="39" spans="3:5" x14ac:dyDescent="0.25">
      <c r="C39"/>
      <c r="D39"/>
      <c r="E39"/>
    </row>
    <row r="40" spans="3:5" x14ac:dyDescent="0.25">
      <c r="C40"/>
      <c r="D40"/>
      <c r="E40"/>
    </row>
    <row r="41" spans="3:5" x14ac:dyDescent="0.25">
      <c r="C41"/>
      <c r="D41"/>
      <c r="E41"/>
    </row>
    <row r="42" spans="3:5" x14ac:dyDescent="0.25">
      <c r="C42"/>
      <c r="D42"/>
      <c r="E42"/>
    </row>
    <row r="43" spans="3:5" x14ac:dyDescent="0.25">
      <c r="C43"/>
      <c r="D43"/>
      <c r="E43"/>
    </row>
    <row r="44" spans="3:5" x14ac:dyDescent="0.25">
      <c r="C44"/>
      <c r="D44"/>
      <c r="E44"/>
    </row>
    <row r="45" spans="3:5" x14ac:dyDescent="0.25">
      <c r="C45"/>
      <c r="D45"/>
      <c r="E45"/>
    </row>
    <row r="46" spans="3:5" x14ac:dyDescent="0.25">
      <c r="C46"/>
      <c r="D46"/>
      <c r="E46"/>
    </row>
    <row r="47" spans="3:5" x14ac:dyDescent="0.25">
      <c r="C47"/>
      <c r="D47"/>
      <c r="E47"/>
    </row>
    <row r="48" spans="3:5" x14ac:dyDescent="0.25">
      <c r="C48"/>
      <c r="D48"/>
      <c r="E48"/>
    </row>
    <row r="49" spans="3:5" x14ac:dyDescent="0.25">
      <c r="C49"/>
      <c r="D49"/>
      <c r="E49"/>
    </row>
    <row r="50" spans="3:5" x14ac:dyDescent="0.25">
      <c r="C50"/>
      <c r="D50"/>
      <c r="E50"/>
    </row>
    <row r="51" spans="3:5" x14ac:dyDescent="0.25">
      <c r="C51"/>
      <c r="D51"/>
      <c r="E51"/>
    </row>
    <row r="52" spans="3:5" x14ac:dyDescent="0.25">
      <c r="C52"/>
      <c r="D52"/>
      <c r="E52"/>
    </row>
    <row r="53" spans="3:5" x14ac:dyDescent="0.25">
      <c r="C53"/>
      <c r="D53"/>
      <c r="E53"/>
    </row>
    <row r="54" spans="3:5" x14ac:dyDescent="0.25">
      <c r="C54"/>
      <c r="D54"/>
      <c r="E54"/>
    </row>
    <row r="55" spans="3:5" x14ac:dyDescent="0.25">
      <c r="C55"/>
      <c r="D55"/>
      <c r="E55"/>
    </row>
    <row r="56" spans="3:5" x14ac:dyDescent="0.25">
      <c r="C56"/>
      <c r="D56"/>
      <c r="E56"/>
    </row>
    <row r="57" spans="3:5" x14ac:dyDescent="0.25">
      <c r="C57"/>
      <c r="D57"/>
      <c r="E57"/>
    </row>
    <row r="58" spans="3:5" x14ac:dyDescent="0.25">
      <c r="C58"/>
      <c r="D58"/>
      <c r="E58"/>
    </row>
    <row r="59" spans="3:5" x14ac:dyDescent="0.25">
      <c r="C59"/>
      <c r="D59"/>
      <c r="E59"/>
    </row>
    <row r="60" spans="3:5" x14ac:dyDescent="0.25">
      <c r="C60"/>
      <c r="D60"/>
      <c r="E60"/>
    </row>
    <row r="61" spans="3:5" x14ac:dyDescent="0.25">
      <c r="C61"/>
      <c r="D61"/>
      <c r="E61"/>
    </row>
    <row r="62" spans="3:5" x14ac:dyDescent="0.25">
      <c r="C62"/>
      <c r="D62"/>
      <c r="E62"/>
    </row>
    <row r="63" spans="3:5" x14ac:dyDescent="0.25">
      <c r="C63"/>
      <c r="D63"/>
      <c r="E63"/>
    </row>
    <row r="64" spans="3:5" x14ac:dyDescent="0.25">
      <c r="C64"/>
      <c r="D64"/>
      <c r="E64"/>
    </row>
    <row r="65" spans="3:5" x14ac:dyDescent="0.25">
      <c r="C65"/>
      <c r="D65"/>
      <c r="E65"/>
    </row>
    <row r="66" spans="3:5" x14ac:dyDescent="0.25">
      <c r="C66"/>
      <c r="D66"/>
      <c r="E66"/>
    </row>
    <row r="67" spans="3:5" x14ac:dyDescent="0.25">
      <c r="C67"/>
      <c r="D67"/>
      <c r="E67"/>
    </row>
    <row r="68" spans="3:5" x14ac:dyDescent="0.25">
      <c r="C68"/>
      <c r="D68"/>
      <c r="E68"/>
    </row>
    <row r="69" spans="3:5" x14ac:dyDescent="0.25">
      <c r="C69"/>
      <c r="D69"/>
      <c r="E69"/>
    </row>
    <row r="70" spans="3:5" x14ac:dyDescent="0.25">
      <c r="C70"/>
      <c r="D70"/>
      <c r="E70"/>
    </row>
    <row r="71" spans="3:5" x14ac:dyDescent="0.25">
      <c r="C71"/>
      <c r="D71"/>
      <c r="E71"/>
    </row>
    <row r="72" spans="3:5" x14ac:dyDescent="0.25">
      <c r="C72"/>
      <c r="D72"/>
      <c r="E72"/>
    </row>
    <row r="73" spans="3:5" x14ac:dyDescent="0.25">
      <c r="C73"/>
      <c r="D73"/>
      <c r="E73"/>
    </row>
    <row r="74" spans="3:5" x14ac:dyDescent="0.25">
      <c r="C74"/>
      <c r="D74"/>
      <c r="E74"/>
    </row>
    <row r="75" spans="3:5" x14ac:dyDescent="0.25">
      <c r="C75"/>
      <c r="D75"/>
      <c r="E75"/>
    </row>
    <row r="76" spans="3:5" x14ac:dyDescent="0.25">
      <c r="C76"/>
      <c r="D76"/>
      <c r="E76"/>
    </row>
    <row r="77" spans="3:5" x14ac:dyDescent="0.25">
      <c r="C77"/>
      <c r="D77"/>
      <c r="E77"/>
    </row>
    <row r="78" spans="3:5" x14ac:dyDescent="0.25">
      <c r="C78"/>
      <c r="D78"/>
      <c r="E78"/>
    </row>
    <row r="79" spans="3:5" x14ac:dyDescent="0.25">
      <c r="C79"/>
      <c r="D79"/>
      <c r="E79"/>
    </row>
    <row r="80" spans="3:5" x14ac:dyDescent="0.25">
      <c r="C80"/>
      <c r="D80"/>
      <c r="E80"/>
    </row>
    <row r="81" spans="3:5" x14ac:dyDescent="0.25">
      <c r="C81"/>
      <c r="D81"/>
      <c r="E81"/>
    </row>
    <row r="82" spans="3:5" x14ac:dyDescent="0.25">
      <c r="C82"/>
      <c r="D82"/>
      <c r="E82"/>
    </row>
    <row r="83" spans="3:5" x14ac:dyDescent="0.25">
      <c r="C83"/>
      <c r="D83"/>
      <c r="E83"/>
    </row>
    <row r="84" spans="3:5" x14ac:dyDescent="0.25">
      <c r="C84"/>
      <c r="D84"/>
      <c r="E84"/>
    </row>
    <row r="85" spans="3:5" x14ac:dyDescent="0.25">
      <c r="C85"/>
      <c r="D85"/>
      <c r="E85"/>
    </row>
    <row r="86" spans="3:5" x14ac:dyDescent="0.25">
      <c r="C86"/>
      <c r="D86"/>
      <c r="E86"/>
    </row>
    <row r="87" spans="3:5" x14ac:dyDescent="0.25">
      <c r="C87"/>
      <c r="D87"/>
      <c r="E87"/>
    </row>
    <row r="88" spans="3:5" x14ac:dyDescent="0.25">
      <c r="C88"/>
      <c r="D88"/>
      <c r="E88"/>
    </row>
    <row r="89" spans="3:5" x14ac:dyDescent="0.25">
      <c r="C89"/>
      <c r="D89"/>
      <c r="E89"/>
    </row>
    <row r="90" spans="3:5" x14ac:dyDescent="0.25">
      <c r="C90"/>
      <c r="D90"/>
      <c r="E90"/>
    </row>
    <row r="91" spans="3:5" x14ac:dyDescent="0.25">
      <c r="C91"/>
      <c r="D91"/>
      <c r="E91"/>
    </row>
    <row r="92" spans="3:5" x14ac:dyDescent="0.25">
      <c r="C92"/>
      <c r="D92"/>
      <c r="E92"/>
    </row>
    <row r="93" spans="3:5" x14ac:dyDescent="0.25">
      <c r="C93"/>
      <c r="D93"/>
      <c r="E93"/>
    </row>
    <row r="94" spans="3:5" x14ac:dyDescent="0.25">
      <c r="C94"/>
      <c r="D94"/>
      <c r="E94"/>
    </row>
    <row r="95" spans="3:5" x14ac:dyDescent="0.25">
      <c r="C95"/>
      <c r="D95"/>
      <c r="E95"/>
    </row>
    <row r="96" spans="3:5" x14ac:dyDescent="0.25">
      <c r="C96"/>
      <c r="D96"/>
      <c r="E96"/>
    </row>
    <row r="97" spans="3:5" x14ac:dyDescent="0.25">
      <c r="C97"/>
      <c r="D97"/>
      <c r="E97"/>
    </row>
    <row r="98" spans="3:5" x14ac:dyDescent="0.25">
      <c r="C98"/>
      <c r="D98"/>
      <c r="E98"/>
    </row>
    <row r="99" spans="3:5" x14ac:dyDescent="0.25">
      <c r="C99"/>
      <c r="D99"/>
      <c r="E99"/>
    </row>
    <row r="100" spans="3:5" x14ac:dyDescent="0.25">
      <c r="C100"/>
      <c r="D100"/>
      <c r="E100"/>
    </row>
    <row r="101" spans="3:5" x14ac:dyDescent="0.25">
      <c r="C101"/>
      <c r="D101"/>
      <c r="E101"/>
    </row>
    <row r="102" spans="3:5" x14ac:dyDescent="0.25">
      <c r="C102"/>
      <c r="D102"/>
      <c r="E102"/>
    </row>
    <row r="103" spans="3:5" x14ac:dyDescent="0.25">
      <c r="C103"/>
      <c r="D103"/>
      <c r="E103"/>
    </row>
    <row r="104" spans="3:5" x14ac:dyDescent="0.25">
      <c r="C104"/>
      <c r="D104"/>
      <c r="E104"/>
    </row>
    <row r="105" spans="3:5" x14ac:dyDescent="0.25">
      <c r="C105"/>
      <c r="D105"/>
      <c r="E105"/>
    </row>
    <row r="106" spans="3:5" x14ac:dyDescent="0.25">
      <c r="C106"/>
      <c r="D106"/>
      <c r="E106"/>
    </row>
    <row r="107" spans="3:5" x14ac:dyDescent="0.25">
      <c r="C107"/>
      <c r="D107"/>
      <c r="E107"/>
    </row>
    <row r="108" spans="3:5" x14ac:dyDescent="0.25">
      <c r="C108"/>
      <c r="D108"/>
      <c r="E108"/>
    </row>
    <row r="109" spans="3:5" x14ac:dyDescent="0.25">
      <c r="C109"/>
      <c r="D109"/>
      <c r="E109"/>
    </row>
    <row r="110" spans="3:5" x14ac:dyDescent="0.25">
      <c r="C110"/>
      <c r="D110"/>
      <c r="E110"/>
    </row>
    <row r="111" spans="3:5" x14ac:dyDescent="0.25">
      <c r="C111"/>
      <c r="D111"/>
      <c r="E111"/>
    </row>
    <row r="112" spans="3:5" x14ac:dyDescent="0.25">
      <c r="C112"/>
      <c r="D112"/>
      <c r="E112"/>
    </row>
    <row r="113" spans="3:5" x14ac:dyDescent="0.25">
      <c r="C113"/>
      <c r="D113"/>
      <c r="E113"/>
    </row>
    <row r="114" spans="3:5" x14ac:dyDescent="0.25">
      <c r="C114"/>
      <c r="D114"/>
      <c r="E114"/>
    </row>
    <row r="115" spans="3:5" x14ac:dyDescent="0.25">
      <c r="C115"/>
      <c r="D115"/>
      <c r="E115"/>
    </row>
    <row r="116" spans="3:5" x14ac:dyDescent="0.25">
      <c r="C116"/>
      <c r="D116"/>
      <c r="E116"/>
    </row>
    <row r="117" spans="3:5" x14ac:dyDescent="0.25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tabColor rgb="FFFF0000"/>
    <pageSetUpPr fitToPage="1"/>
  </sheetPr>
  <dimension ref="A1:J19"/>
  <sheetViews>
    <sheetView zoomScaleNormal="100" workbookViewId="0">
      <selection activeCell="H3" sqref="H3:H16"/>
    </sheetView>
  </sheetViews>
  <sheetFormatPr defaultRowHeight="13.2" x14ac:dyDescent="0.25"/>
  <cols>
    <col min="1" max="1" width="9.88671875" bestFit="1" customWidth="1"/>
    <col min="2" max="2" width="45.6640625" bestFit="1" customWidth="1"/>
    <col min="3" max="3" width="9.88671875" style="5" bestFit="1" customWidth="1"/>
    <col min="4" max="4" width="13.88671875" style="5" customWidth="1"/>
    <col min="5" max="5" width="9.88671875" style="5" hidden="1" customWidth="1"/>
    <col min="6" max="6" width="23.6640625" hidden="1" customWidth="1"/>
    <col min="7" max="7" width="12.109375" customWidth="1"/>
    <col min="8" max="8" width="13.33203125" style="96" bestFit="1" customWidth="1"/>
    <col min="9" max="9" width="11.33203125" customWidth="1"/>
    <col min="10" max="10" width="10.88671875" customWidth="1"/>
  </cols>
  <sheetData>
    <row r="1" spans="1:10" ht="58.5" customHeight="1" x14ac:dyDescent="0.25">
      <c r="A1" s="131"/>
      <c r="B1" s="132" t="s">
        <v>152</v>
      </c>
      <c r="C1" s="59" t="s">
        <v>679</v>
      </c>
      <c r="D1" s="59" t="s">
        <v>680</v>
      </c>
      <c r="E1" s="59" t="str">
        <f>'[1]Legal 2020'!E1</f>
        <v>2019 Unaudited 09/30/2018</v>
      </c>
      <c r="F1" s="119" t="s">
        <v>130</v>
      </c>
      <c r="G1" s="33" t="s">
        <v>681</v>
      </c>
      <c r="H1" s="33" t="s">
        <v>682</v>
      </c>
      <c r="I1" s="33" t="s">
        <v>32</v>
      </c>
      <c r="J1" s="33" t="s">
        <v>33</v>
      </c>
    </row>
    <row r="2" spans="1:10" ht="14.25" customHeight="1" x14ac:dyDescent="0.25">
      <c r="A2" s="35" t="s">
        <v>153</v>
      </c>
      <c r="B2" s="36" t="s">
        <v>152</v>
      </c>
      <c r="C2" s="133"/>
      <c r="D2" s="133"/>
      <c r="E2" s="133"/>
      <c r="F2" s="7"/>
      <c r="G2" s="121"/>
      <c r="H2" s="134"/>
      <c r="I2" s="40"/>
      <c r="J2" s="40"/>
    </row>
    <row r="3" spans="1:10" x14ac:dyDescent="0.25">
      <c r="A3" s="135" t="s">
        <v>38</v>
      </c>
      <c r="B3" s="42" t="s">
        <v>154</v>
      </c>
      <c r="C3" s="144">
        <v>27500</v>
      </c>
      <c r="D3" s="65">
        <v>23137.16</v>
      </c>
      <c r="E3" s="70"/>
      <c r="F3" s="7"/>
      <c r="G3" s="65"/>
      <c r="H3" s="144">
        <v>28875</v>
      </c>
      <c r="I3" s="11">
        <f>H3-C3</f>
        <v>1375</v>
      </c>
      <c r="J3" s="69">
        <f>I3/C3</f>
        <v>0.05</v>
      </c>
    </row>
    <row r="4" spans="1:10" ht="13.5" customHeight="1" x14ac:dyDescent="0.25">
      <c r="A4" s="135" t="s">
        <v>155</v>
      </c>
      <c r="B4" s="42" t="s">
        <v>156</v>
      </c>
      <c r="C4" s="144">
        <v>1500</v>
      </c>
      <c r="D4" s="65">
        <v>277.5</v>
      </c>
      <c r="E4" s="65"/>
      <c r="F4" s="9"/>
      <c r="G4" s="65"/>
      <c r="H4" s="144">
        <v>1500</v>
      </c>
      <c r="I4" s="11">
        <f t="shared" ref="I4:I17" si="0">H4-C4</f>
        <v>0</v>
      </c>
      <c r="J4" s="69">
        <f t="shared" ref="J4:J17" si="1">I4/C4</f>
        <v>0</v>
      </c>
    </row>
    <row r="5" spans="1:10" ht="15" hidden="1" customHeight="1" x14ac:dyDescent="0.25">
      <c r="A5" s="135" t="s">
        <v>157</v>
      </c>
      <c r="B5" s="42" t="s">
        <v>158</v>
      </c>
      <c r="C5" s="144"/>
      <c r="D5" s="65"/>
      <c r="E5" s="65"/>
      <c r="F5" s="9"/>
      <c r="G5" s="65"/>
      <c r="H5" s="144"/>
      <c r="I5" s="11">
        <f t="shared" si="0"/>
        <v>0</v>
      </c>
      <c r="J5" s="69" t="e">
        <f t="shared" si="1"/>
        <v>#DIV/0!</v>
      </c>
    </row>
    <row r="6" spans="1:10" ht="12.75" hidden="1" customHeight="1" x14ac:dyDescent="0.25">
      <c r="A6" s="135" t="s">
        <v>159</v>
      </c>
      <c r="B6" s="42" t="s">
        <v>160</v>
      </c>
      <c r="C6" s="144"/>
      <c r="D6" s="65"/>
      <c r="E6" s="65"/>
      <c r="F6" s="7"/>
      <c r="G6" s="65"/>
      <c r="H6" s="144"/>
      <c r="I6" s="11">
        <f t="shared" si="0"/>
        <v>0</v>
      </c>
      <c r="J6" s="69" t="e">
        <f t="shared" si="1"/>
        <v>#DIV/0!</v>
      </c>
    </row>
    <row r="7" spans="1:10" ht="13.5" customHeight="1" x14ac:dyDescent="0.25">
      <c r="A7" s="135" t="s">
        <v>44</v>
      </c>
      <c r="B7" s="42" t="s">
        <v>661</v>
      </c>
      <c r="C7" s="144">
        <v>2103</v>
      </c>
      <c r="D7" s="65">
        <v>1714.63</v>
      </c>
      <c r="E7" s="70"/>
      <c r="F7" s="7"/>
      <c r="G7" s="65"/>
      <c r="H7" s="144"/>
      <c r="I7" s="11">
        <f t="shared" si="0"/>
        <v>-2103</v>
      </c>
      <c r="J7" s="69">
        <f t="shared" si="1"/>
        <v>-1</v>
      </c>
    </row>
    <row r="8" spans="1:10" ht="13.5" customHeight="1" x14ac:dyDescent="0.25">
      <c r="A8" s="135"/>
      <c r="B8" s="42" t="s">
        <v>668</v>
      </c>
      <c r="C8" s="144">
        <v>3729</v>
      </c>
      <c r="D8" s="65">
        <v>2554.81</v>
      </c>
      <c r="E8" s="70"/>
      <c r="F8" s="7"/>
      <c r="G8" s="65"/>
      <c r="H8" s="144"/>
      <c r="I8" s="11">
        <f t="shared" si="0"/>
        <v>-3729</v>
      </c>
      <c r="J8" s="69">
        <f>I8/C8</f>
        <v>-1</v>
      </c>
    </row>
    <row r="9" spans="1:10" x14ac:dyDescent="0.25">
      <c r="A9" s="135" t="s">
        <v>143</v>
      </c>
      <c r="B9" s="42" t="s">
        <v>161</v>
      </c>
      <c r="C9" s="144">
        <v>2103</v>
      </c>
      <c r="D9" s="65"/>
      <c r="E9" s="65"/>
      <c r="F9" s="7"/>
      <c r="G9" s="65"/>
      <c r="H9" s="144">
        <v>2000</v>
      </c>
      <c r="I9" s="11">
        <f t="shared" si="0"/>
        <v>-103</v>
      </c>
      <c r="J9" s="69">
        <f t="shared" si="1"/>
        <v>-4.8977650974797907E-2</v>
      </c>
    </row>
    <row r="10" spans="1:10" x14ac:dyDescent="0.25">
      <c r="A10" s="135" t="s">
        <v>48</v>
      </c>
      <c r="B10" s="42" t="s">
        <v>49</v>
      </c>
      <c r="C10" s="144">
        <v>400</v>
      </c>
      <c r="D10" s="65">
        <v>459</v>
      </c>
      <c r="E10" s="65"/>
      <c r="F10" s="9"/>
      <c r="G10" s="65"/>
      <c r="H10" s="144">
        <v>500</v>
      </c>
      <c r="I10" s="11">
        <f t="shared" si="0"/>
        <v>100</v>
      </c>
      <c r="J10" s="69">
        <f t="shared" si="1"/>
        <v>0.25</v>
      </c>
    </row>
    <row r="11" spans="1:10" x14ac:dyDescent="0.25">
      <c r="A11" s="135" t="s">
        <v>162</v>
      </c>
      <c r="B11" s="42" t="s">
        <v>163</v>
      </c>
      <c r="C11" s="144">
        <v>1200</v>
      </c>
      <c r="D11" s="65"/>
      <c r="E11" s="65"/>
      <c r="F11" s="28"/>
      <c r="G11" s="65"/>
      <c r="H11" s="144">
        <v>200</v>
      </c>
      <c r="I11" s="11">
        <f t="shared" si="0"/>
        <v>-1000</v>
      </c>
      <c r="J11" s="69">
        <f t="shared" si="1"/>
        <v>-0.83333333333333337</v>
      </c>
    </row>
    <row r="12" spans="1:10" x14ac:dyDescent="0.25">
      <c r="A12" s="135" t="s">
        <v>50</v>
      </c>
      <c r="B12" s="42" t="s">
        <v>51</v>
      </c>
      <c r="C12" s="144">
        <v>1008</v>
      </c>
      <c r="D12" s="65">
        <v>863.02</v>
      </c>
      <c r="E12" s="65"/>
      <c r="F12" s="7"/>
      <c r="G12" s="65"/>
      <c r="H12" s="144">
        <v>1000</v>
      </c>
      <c r="I12" s="11">
        <f t="shared" si="0"/>
        <v>-8</v>
      </c>
      <c r="J12" s="69">
        <f t="shared" si="1"/>
        <v>-7.9365079365079361E-3</v>
      </c>
    </row>
    <row r="13" spans="1:10" x14ac:dyDescent="0.25">
      <c r="A13" s="135" t="s">
        <v>101</v>
      </c>
      <c r="B13" s="42" t="s">
        <v>123</v>
      </c>
      <c r="C13" s="144">
        <v>1000</v>
      </c>
      <c r="D13" s="65">
        <v>699.98</v>
      </c>
      <c r="E13" s="65"/>
      <c r="F13" s="9"/>
      <c r="G13" s="65"/>
      <c r="H13" s="144">
        <v>1000</v>
      </c>
      <c r="I13" s="11">
        <f t="shared" si="0"/>
        <v>0</v>
      </c>
      <c r="J13" s="69">
        <f t="shared" si="1"/>
        <v>0</v>
      </c>
    </row>
    <row r="14" spans="1:10" x14ac:dyDescent="0.25">
      <c r="A14" s="135" t="s">
        <v>126</v>
      </c>
      <c r="B14" s="42" t="s">
        <v>127</v>
      </c>
      <c r="C14" s="144">
        <v>250</v>
      </c>
      <c r="D14" s="65">
        <v>380.43</v>
      </c>
      <c r="E14" s="65"/>
      <c r="F14" s="7"/>
      <c r="G14" s="65"/>
      <c r="H14" s="144">
        <v>300</v>
      </c>
      <c r="I14" s="11">
        <f t="shared" si="0"/>
        <v>50</v>
      </c>
      <c r="J14" s="69">
        <f t="shared" si="1"/>
        <v>0.2</v>
      </c>
    </row>
    <row r="15" spans="1:10" x14ac:dyDescent="0.25">
      <c r="A15" s="135" t="s">
        <v>70</v>
      </c>
      <c r="B15" s="73" t="s">
        <v>71</v>
      </c>
      <c r="C15" s="65">
        <v>1100</v>
      </c>
      <c r="D15" s="65">
        <v>1429.41</v>
      </c>
      <c r="E15" s="65"/>
      <c r="F15" s="9"/>
      <c r="G15" s="65"/>
      <c r="H15" s="65">
        <v>1100</v>
      </c>
      <c r="I15" s="11">
        <f t="shared" si="0"/>
        <v>0</v>
      </c>
      <c r="J15" s="69">
        <f t="shared" si="1"/>
        <v>0</v>
      </c>
    </row>
    <row r="16" spans="1:10" x14ac:dyDescent="0.25">
      <c r="A16" s="135" t="s">
        <v>164</v>
      </c>
      <c r="B16" s="73" t="s">
        <v>165</v>
      </c>
      <c r="C16" s="65"/>
      <c r="D16" s="65"/>
      <c r="E16" s="65"/>
      <c r="F16" s="7"/>
      <c r="G16" s="65"/>
      <c r="H16" s="43">
        <v>4000</v>
      </c>
      <c r="I16" s="11">
        <f t="shared" si="0"/>
        <v>4000</v>
      </c>
      <c r="J16" s="69"/>
    </row>
    <row r="17" spans="1:10" ht="15.6" x14ac:dyDescent="0.3">
      <c r="A17" s="35" t="s">
        <v>84</v>
      </c>
      <c r="B17" s="36" t="s">
        <v>152</v>
      </c>
      <c r="C17" s="74">
        <f>SUM(C3:C16)</f>
        <v>41893</v>
      </c>
      <c r="D17" s="74">
        <f>SUM(D3:D16)</f>
        <v>31515.940000000002</v>
      </c>
      <c r="E17" s="74">
        <f>SUM(E3:E16)</f>
        <v>0</v>
      </c>
      <c r="F17" s="7"/>
      <c r="G17" s="137">
        <f>SUM(G3:G16)</f>
        <v>0</v>
      </c>
      <c r="H17" s="138">
        <f>SUM(H3:H16)</f>
        <v>40475</v>
      </c>
      <c r="I17" s="11">
        <f t="shared" si="0"/>
        <v>-1418</v>
      </c>
      <c r="J17" s="69">
        <f t="shared" si="1"/>
        <v>-3.3848136920249204E-2</v>
      </c>
    </row>
    <row r="18" spans="1:10" x14ac:dyDescent="0.25">
      <c r="H18" s="468"/>
    </row>
    <row r="19" spans="1:10" x14ac:dyDescent="0.25">
      <c r="D19" s="80"/>
      <c r="H19" s="139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tabColor rgb="FFFF0000"/>
    <pageSetUpPr fitToPage="1"/>
  </sheetPr>
  <dimension ref="A1:J25"/>
  <sheetViews>
    <sheetView tabSelected="1" zoomScaleNormal="100" workbookViewId="0">
      <selection activeCell="H28" sqref="H28"/>
    </sheetView>
  </sheetViews>
  <sheetFormatPr defaultRowHeight="13.2" x14ac:dyDescent="0.25"/>
  <cols>
    <col min="1" max="1" width="10.44140625" customWidth="1"/>
    <col min="2" max="2" width="50.33203125" customWidth="1"/>
    <col min="3" max="4" width="16.88671875" style="5" customWidth="1"/>
    <col min="5" max="5" width="16.88671875" style="96" hidden="1" customWidth="1"/>
    <col min="6" max="6" width="14" hidden="1" customWidth="1"/>
    <col min="7" max="7" width="12.44140625" customWidth="1"/>
    <col min="8" max="8" width="13.33203125" style="96" bestFit="1" customWidth="1"/>
    <col min="9" max="9" width="11.5546875" customWidth="1"/>
    <col min="10" max="10" width="10.33203125" customWidth="1"/>
  </cols>
  <sheetData>
    <row r="1" spans="1:10" ht="46.8" x14ac:dyDescent="0.25">
      <c r="A1" s="57"/>
      <c r="B1" s="140" t="s">
        <v>166</v>
      </c>
      <c r="C1" s="59" t="s">
        <v>679</v>
      </c>
      <c r="D1" s="59" t="s">
        <v>680</v>
      </c>
      <c r="E1" s="141" t="str">
        <f>'[1]Planning Zoning 2020'!E1</f>
        <v>2019 Unaudited 09/30/2018</v>
      </c>
      <c r="F1" s="119" t="s">
        <v>167</v>
      </c>
      <c r="G1" s="33" t="s">
        <v>681</v>
      </c>
      <c r="H1" s="33" t="s">
        <v>682</v>
      </c>
      <c r="I1" s="33" t="s">
        <v>32</v>
      </c>
      <c r="J1" s="33" t="s">
        <v>33</v>
      </c>
    </row>
    <row r="2" spans="1:10" ht="15.6" x14ac:dyDescent="0.25">
      <c r="A2" s="142" t="s">
        <v>168</v>
      </c>
      <c r="B2" s="36" t="s">
        <v>169</v>
      </c>
      <c r="C2" s="133"/>
      <c r="D2" s="133"/>
      <c r="E2" s="143"/>
      <c r="F2" s="7"/>
      <c r="G2" s="40"/>
      <c r="H2" s="134"/>
      <c r="I2" s="40"/>
      <c r="J2" s="40"/>
    </row>
    <row r="3" spans="1:10" hidden="1" x14ac:dyDescent="0.25">
      <c r="A3" s="72" t="s">
        <v>36</v>
      </c>
      <c r="B3" s="42" t="s">
        <v>170</v>
      </c>
      <c r="C3" s="144"/>
      <c r="D3" s="65"/>
      <c r="E3" s="65"/>
      <c r="F3" s="65"/>
      <c r="G3" s="144"/>
      <c r="H3" s="443"/>
      <c r="I3" s="11">
        <f>H3-C3</f>
        <v>0</v>
      </c>
      <c r="J3" s="69" t="e">
        <f>I3/C3</f>
        <v>#DIV/0!</v>
      </c>
    </row>
    <row r="4" spans="1:10" x14ac:dyDescent="0.25">
      <c r="A4" s="41" t="s">
        <v>38</v>
      </c>
      <c r="B4" s="42" t="s">
        <v>171</v>
      </c>
      <c r="C4" s="440">
        <v>0</v>
      </c>
      <c r="D4" s="65"/>
      <c r="E4" s="65"/>
      <c r="F4" s="65"/>
      <c r="G4" s="65"/>
      <c r="H4" s="440"/>
      <c r="I4" s="11">
        <f t="shared" ref="I4:I21" si="0">H4-C4</f>
        <v>0</v>
      </c>
      <c r="J4" s="69" t="e">
        <f t="shared" ref="J4:J21" si="1">I4/C4</f>
        <v>#DIV/0!</v>
      </c>
    </row>
    <row r="5" spans="1:10" x14ac:dyDescent="0.25">
      <c r="A5" s="41" t="s">
        <v>44</v>
      </c>
      <c r="B5" s="42" t="s">
        <v>45</v>
      </c>
      <c r="C5" s="441">
        <v>0</v>
      </c>
      <c r="D5" s="65"/>
      <c r="E5" s="65"/>
      <c r="F5" s="65"/>
      <c r="G5" s="65"/>
      <c r="H5" s="441"/>
      <c r="I5" s="11">
        <f t="shared" si="0"/>
        <v>0</v>
      </c>
      <c r="J5" s="69" t="e">
        <f t="shared" si="1"/>
        <v>#DIV/0!</v>
      </c>
    </row>
    <row r="6" spans="1:10" hidden="1" x14ac:dyDescent="0.25">
      <c r="A6" s="41" t="s">
        <v>172</v>
      </c>
      <c r="B6" s="42" t="s">
        <v>173</v>
      </c>
      <c r="C6" s="443"/>
      <c r="D6" s="65"/>
      <c r="E6" s="43"/>
      <c r="F6" s="7"/>
      <c r="G6" s="65"/>
      <c r="H6" s="443"/>
      <c r="I6" s="11">
        <f t="shared" si="0"/>
        <v>0</v>
      </c>
      <c r="J6" s="69" t="e">
        <f t="shared" si="1"/>
        <v>#DIV/0!</v>
      </c>
    </row>
    <row r="7" spans="1:10" hidden="1" x14ac:dyDescent="0.25">
      <c r="A7" s="41" t="s">
        <v>162</v>
      </c>
      <c r="B7" s="42" t="s">
        <v>174</v>
      </c>
      <c r="C7" s="443"/>
      <c r="D7" s="65"/>
      <c r="E7" s="43"/>
      <c r="F7" s="7"/>
      <c r="G7" s="65"/>
      <c r="H7" s="443"/>
      <c r="I7" s="11">
        <f t="shared" si="0"/>
        <v>0</v>
      </c>
      <c r="J7" s="69" t="e">
        <f t="shared" si="1"/>
        <v>#DIV/0!</v>
      </c>
    </row>
    <row r="8" spans="1:10" hidden="1" x14ac:dyDescent="0.25">
      <c r="A8" s="41"/>
      <c r="B8" s="42" t="s">
        <v>175</v>
      </c>
      <c r="C8" s="445"/>
      <c r="D8" s="65"/>
      <c r="E8" s="43"/>
      <c r="F8" s="7"/>
      <c r="G8" s="65"/>
      <c r="H8" s="445"/>
      <c r="I8" s="11">
        <f t="shared" si="0"/>
        <v>0</v>
      </c>
      <c r="J8" s="69" t="e">
        <f t="shared" si="1"/>
        <v>#DIV/0!</v>
      </c>
    </row>
    <row r="9" spans="1:10" ht="12.75" hidden="1" customHeight="1" x14ac:dyDescent="0.25">
      <c r="A9" s="41" t="s">
        <v>176</v>
      </c>
      <c r="B9" s="42" t="s">
        <v>177</v>
      </c>
      <c r="C9" s="441"/>
      <c r="D9" s="65"/>
      <c r="E9" s="43"/>
      <c r="F9" s="7"/>
      <c r="G9" s="65"/>
      <c r="H9" s="441"/>
      <c r="I9" s="11">
        <f t="shared" si="0"/>
        <v>0</v>
      </c>
      <c r="J9" s="69" t="e">
        <f t="shared" si="1"/>
        <v>#DIV/0!</v>
      </c>
    </row>
    <row r="10" spans="1:10" hidden="1" x14ac:dyDescent="0.25">
      <c r="A10" s="41"/>
      <c r="B10" s="42" t="s">
        <v>178</v>
      </c>
      <c r="C10" s="441"/>
      <c r="D10" s="65"/>
      <c r="E10" s="43"/>
      <c r="F10" s="7"/>
      <c r="G10" s="65"/>
      <c r="H10" s="441"/>
      <c r="I10" s="11"/>
      <c r="J10" s="69"/>
    </row>
    <row r="11" spans="1:10" hidden="1" x14ac:dyDescent="0.25">
      <c r="A11" s="41" t="s">
        <v>50</v>
      </c>
      <c r="B11" s="42" t="s">
        <v>666</v>
      </c>
      <c r="C11" s="441"/>
      <c r="D11" s="65"/>
      <c r="E11" s="43"/>
      <c r="F11" s="7"/>
      <c r="G11" s="65"/>
      <c r="H11" s="441"/>
      <c r="I11" s="11"/>
      <c r="J11" s="69"/>
    </row>
    <row r="12" spans="1:10" x14ac:dyDescent="0.25">
      <c r="A12" s="41" t="s">
        <v>179</v>
      </c>
      <c r="B12" s="42" t="s">
        <v>180</v>
      </c>
      <c r="C12" s="441">
        <v>1500</v>
      </c>
      <c r="D12" s="65">
        <v>552</v>
      </c>
      <c r="E12" s="43"/>
      <c r="F12" s="124"/>
      <c r="G12" s="65">
        <v>1500</v>
      </c>
      <c r="H12" s="441">
        <v>1500</v>
      </c>
      <c r="I12" s="11">
        <f t="shared" si="0"/>
        <v>0</v>
      </c>
      <c r="J12" s="69">
        <f t="shared" si="1"/>
        <v>0</v>
      </c>
    </row>
    <row r="13" spans="1:10" x14ac:dyDescent="0.25">
      <c r="A13" s="41" t="s">
        <v>181</v>
      </c>
      <c r="B13" s="42" t="s">
        <v>182</v>
      </c>
      <c r="C13" s="440">
        <v>10250</v>
      </c>
      <c r="D13" s="65">
        <v>6714.64</v>
      </c>
      <c r="E13" s="43"/>
      <c r="F13" s="7"/>
      <c r="G13" s="65">
        <v>10250</v>
      </c>
      <c r="H13" s="440">
        <v>10000</v>
      </c>
      <c r="I13" s="11">
        <f t="shared" si="0"/>
        <v>-250</v>
      </c>
      <c r="J13" s="69">
        <f t="shared" si="1"/>
        <v>-2.4390243902439025E-2</v>
      </c>
    </row>
    <row r="14" spans="1:10" x14ac:dyDescent="0.25">
      <c r="A14" s="41" t="s">
        <v>183</v>
      </c>
      <c r="B14" s="42" t="s">
        <v>184</v>
      </c>
      <c r="C14" s="440">
        <v>16000</v>
      </c>
      <c r="D14" s="65">
        <v>11283.7</v>
      </c>
      <c r="E14" s="43"/>
      <c r="F14" s="124"/>
      <c r="G14" s="65">
        <v>16000</v>
      </c>
      <c r="H14" s="440">
        <v>15000</v>
      </c>
      <c r="I14" s="11">
        <f t="shared" si="0"/>
        <v>-1000</v>
      </c>
      <c r="J14" s="69">
        <f t="shared" si="1"/>
        <v>-6.25E-2</v>
      </c>
    </row>
    <row r="15" spans="1:10" s="18" customFormat="1" x14ac:dyDescent="0.25">
      <c r="A15" s="146" t="s">
        <v>185</v>
      </c>
      <c r="B15" s="147" t="s">
        <v>186</v>
      </c>
      <c r="C15" s="441">
        <v>80000</v>
      </c>
      <c r="D15" s="144">
        <v>55850.9</v>
      </c>
      <c r="E15" s="46"/>
      <c r="F15" s="148"/>
      <c r="G15" s="144">
        <v>80000</v>
      </c>
      <c r="H15" s="441">
        <v>50000</v>
      </c>
      <c r="I15" s="11">
        <f t="shared" si="0"/>
        <v>-30000</v>
      </c>
      <c r="J15" s="69">
        <f t="shared" si="1"/>
        <v>-0.375</v>
      </c>
    </row>
    <row r="16" spans="1:10" x14ac:dyDescent="0.25">
      <c r="A16" s="41" t="s">
        <v>54</v>
      </c>
      <c r="B16" s="42" t="s">
        <v>187</v>
      </c>
      <c r="C16" s="440">
        <v>8000</v>
      </c>
      <c r="D16" s="144">
        <v>3890</v>
      </c>
      <c r="E16" s="46"/>
      <c r="F16" s="148"/>
      <c r="G16" s="144">
        <v>8000</v>
      </c>
      <c r="H16" s="440">
        <v>8000</v>
      </c>
      <c r="I16" s="11">
        <f t="shared" si="0"/>
        <v>0</v>
      </c>
      <c r="J16" s="69">
        <f t="shared" si="1"/>
        <v>0</v>
      </c>
    </row>
    <row r="17" spans="1:10" x14ac:dyDescent="0.25">
      <c r="A17" s="41" t="s">
        <v>126</v>
      </c>
      <c r="B17" s="42" t="s">
        <v>127</v>
      </c>
      <c r="C17" s="441">
        <v>6000</v>
      </c>
      <c r="D17" s="65">
        <v>6401.16</v>
      </c>
      <c r="E17" s="43"/>
      <c r="F17" s="7"/>
      <c r="G17" s="65">
        <v>6000</v>
      </c>
      <c r="H17" s="441">
        <v>7000</v>
      </c>
      <c r="I17" s="11">
        <f t="shared" si="0"/>
        <v>1000</v>
      </c>
      <c r="J17" s="69">
        <f t="shared" si="1"/>
        <v>0.16666666666666666</v>
      </c>
    </row>
    <row r="18" spans="1:10" x14ac:dyDescent="0.25">
      <c r="A18" s="41" t="s">
        <v>188</v>
      </c>
      <c r="B18" s="42" t="s">
        <v>189</v>
      </c>
      <c r="C18" s="440">
        <v>2000</v>
      </c>
      <c r="D18" s="65">
        <v>817.83</v>
      </c>
      <c r="E18" s="43"/>
      <c r="F18" s="7"/>
      <c r="G18" s="65">
        <v>2000</v>
      </c>
      <c r="H18" s="440">
        <v>2000</v>
      </c>
      <c r="I18" s="11">
        <f t="shared" si="0"/>
        <v>0</v>
      </c>
      <c r="J18" s="69">
        <f t="shared" si="1"/>
        <v>0</v>
      </c>
    </row>
    <row r="19" spans="1:10" x14ac:dyDescent="0.25">
      <c r="A19" s="41" t="s">
        <v>72</v>
      </c>
      <c r="B19" s="42" t="s">
        <v>190</v>
      </c>
      <c r="C19" s="441"/>
      <c r="D19" s="65"/>
      <c r="E19" s="43"/>
      <c r="F19" s="124"/>
      <c r="G19" s="65"/>
      <c r="H19" s="441"/>
      <c r="I19" s="11">
        <f t="shared" si="0"/>
        <v>0</v>
      </c>
      <c r="J19" s="69"/>
    </row>
    <row r="20" spans="1:10" x14ac:dyDescent="0.25">
      <c r="A20" s="41"/>
      <c r="B20" s="42" t="s">
        <v>191</v>
      </c>
      <c r="C20" s="441">
        <v>5000</v>
      </c>
      <c r="D20" s="65">
        <v>11809.5</v>
      </c>
      <c r="E20" s="43"/>
      <c r="F20" s="124"/>
      <c r="G20" s="65"/>
      <c r="H20" s="441"/>
      <c r="I20" s="11">
        <f t="shared" si="0"/>
        <v>-5000</v>
      </c>
      <c r="J20" s="69"/>
    </row>
    <row r="21" spans="1:10" ht="15.6" x14ac:dyDescent="0.3">
      <c r="A21" s="142" t="s">
        <v>84</v>
      </c>
      <c r="B21" s="36" t="s">
        <v>169</v>
      </c>
      <c r="C21" s="74">
        <f>SUM(C3:C20)</f>
        <v>128750</v>
      </c>
      <c r="D21" s="74">
        <f>SUM(D3:D20)</f>
        <v>97319.73000000001</v>
      </c>
      <c r="E21" s="50">
        <f>SUM(E3:E19)</f>
        <v>0</v>
      </c>
      <c r="F21" s="7"/>
      <c r="G21" s="149">
        <f>SUM(G3:G20)</f>
        <v>123750</v>
      </c>
      <c r="H21" s="150">
        <f>SUM(H3:H20)</f>
        <v>93500</v>
      </c>
      <c r="I21" s="11">
        <f t="shared" si="0"/>
        <v>-35250</v>
      </c>
      <c r="J21" s="69">
        <f t="shared" si="1"/>
        <v>-0.27378640776699031</v>
      </c>
    </row>
    <row r="22" spans="1:10" x14ac:dyDescent="0.25">
      <c r="B22" s="52"/>
      <c r="C22" s="76"/>
      <c r="D22" s="76"/>
      <c r="E22" s="151"/>
      <c r="I22" s="152"/>
    </row>
    <row r="23" spans="1:10" x14ac:dyDescent="0.25">
      <c r="C23" s="78"/>
      <c r="D23" s="153"/>
      <c r="E23" s="79"/>
    </row>
    <row r="25" spans="1:10" x14ac:dyDescent="0.25">
      <c r="H25" s="139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2024 Budget</vt:lpstr>
      <vt:lpstr>2024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2023</vt:lpstr>
      <vt:lpstr>Warrant Articles</vt:lpstr>
      <vt:lpstr>' Highway Revolving 2023'!Print_Area</vt:lpstr>
      <vt:lpstr>' St Lighting'!Print_Area</vt:lpstr>
      <vt:lpstr>'2024 Budget'!Print_Area</vt:lpstr>
      <vt:lpstr>'2024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2023'!Print_Area</vt:lpstr>
      <vt:lpstr>'Town Clerk '!Print_Area</vt:lpstr>
      <vt:lpstr>'Warrant Articles'!Print_Area</vt:lpstr>
      <vt:lpstr>' Highway Revolving 2023'!Print_Titles</vt:lpstr>
      <vt:lpstr>'2024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2023-02-06T19:56:43Z</cp:lastPrinted>
  <dcterms:created xsi:type="dcterms:W3CDTF">2020-11-09T18:22:29Z</dcterms:created>
  <dcterms:modified xsi:type="dcterms:W3CDTF">2023-11-22T17:06:26Z</dcterms:modified>
</cp:coreProperties>
</file>