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ritz\Desktop\"/>
    </mc:Choice>
  </mc:AlternateContent>
  <xr:revisionPtr revIDLastSave="0" documentId="13_ncr:1_{2F686553-4C9B-40F3-9FCB-AE958A2F0B12}" xr6:coauthVersionLast="47" xr6:coauthVersionMax="47" xr10:uidLastSave="{00000000-0000-0000-0000-000000000000}"/>
  <bookViews>
    <workbookView xWindow="-108" yWindow="-108" windowWidth="23256" windowHeight="12456" tabRatio="649" xr2:uid="{9737A5D2-BEF7-49A4-A359-545EDCA9F4A4}"/>
  </bookViews>
  <sheets>
    <sheet name="CULTURE-CONS COMM " sheetId="20" r:id="rId1"/>
    <sheet name="Parks " sheetId="18" r:id="rId2"/>
    <sheet name="Parks &amp; Rec spec" sheetId="22" r:id="rId3"/>
    <sheet name="Planning Zoning " sheetId="8" r:id="rId4"/>
    <sheet name="Direct Assistance" sheetId="17" r:id="rId5"/>
    <sheet name="Cemeteries " sheetId="29" r:id="rId6"/>
    <sheet name="Executive " sheetId="3" r:id="rId7"/>
    <sheet name="Real Property Appr" sheetId="6" r:id="rId8"/>
    <sheet name="General Buildings" sheetId="9" r:id="rId9"/>
    <sheet name=" Highway Revolving 2023" sheetId="23" state="hidden" r:id="rId10"/>
    <sheet name="Revenue est. 2025" sheetId="24" r:id="rId11"/>
    <sheet name="Warrant Articles" sheetId="25" r:id="rId12"/>
  </sheets>
  <externalReferences>
    <externalReference r:id="rId13"/>
  </externalReferences>
  <definedNames>
    <definedName name="_xlnm.Print_Area" localSheetId="9">' Highway Revolving 2023'!$A$34:$I$63</definedName>
    <definedName name="_xlnm.Print_Area" localSheetId="5">'Cemeteries '!$A$1:$J$12</definedName>
    <definedName name="_xlnm.Print_Area" localSheetId="0">'CULTURE-CONS COMM '!$A$1:$J$10</definedName>
    <definedName name="_xlnm.Print_Area" localSheetId="4">'Direct Assistance'!$A$1:$J$13</definedName>
    <definedName name="_xlnm.Print_Area" localSheetId="6">'Executive '!$A$1:$J$30</definedName>
    <definedName name="_xlnm.Print_Area" localSheetId="8">'General Buildings'!$A$1:$J$21</definedName>
    <definedName name="_xlnm.Print_Area" localSheetId="1">'Parks '!$A$1:$J$19</definedName>
    <definedName name="_xlnm.Print_Area" localSheetId="2">'Parks &amp; Rec spec'!$A$34:$I$66</definedName>
    <definedName name="_xlnm.Print_Area" localSheetId="3">'Planning Zoning '!$A$1:$J$17</definedName>
    <definedName name="_xlnm.Print_Area" localSheetId="7">'Real Property Appr'!$A$1:$H$13</definedName>
    <definedName name="_xlnm.Print_Area" localSheetId="10">'Revenue est. 2025'!$A$1:$F$93</definedName>
    <definedName name="_xlnm.Print_Area" localSheetId="11">'Warrant Articles'!$A$1:$E$38</definedName>
    <definedName name="_xlnm.Print_Titles" localSheetId="9">' Highway Revolving 2023'!$18:$19</definedName>
    <definedName name="_xlnm.Print_Titles" localSheetId="5">'Cemeteries '!$1:$2</definedName>
    <definedName name="_xlnm.Print_Titles" localSheetId="4">'Direct Assistance'!$1:$2</definedName>
    <definedName name="_xlnm.Print_Titles" localSheetId="6">'Executive '!$1:$2</definedName>
    <definedName name="_xlnm.Print_Titles" localSheetId="8">'General Buildings'!$1:$2</definedName>
    <definedName name="_xlnm.Print_Titles" localSheetId="1">'Parks '!$1:$2</definedName>
    <definedName name="_xlnm.Print_Titles" localSheetId="2">'Parks &amp; Rec spec'!$18:$19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8" l="1"/>
  <c r="H7" i="8"/>
  <c r="H6" i="8"/>
  <c r="H5" i="8"/>
  <c r="H4" i="8"/>
  <c r="H3" i="8"/>
  <c r="K3" i="17"/>
  <c r="K4" i="17"/>
  <c r="K5" i="17"/>
  <c r="H5" i="17" s="1"/>
  <c r="H4" i="17"/>
  <c r="H3" i="17"/>
  <c r="D30" i="3" l="1"/>
  <c r="C10" i="25" l="1"/>
  <c r="F87" i="24" l="1"/>
  <c r="G5" i="17"/>
  <c r="G4" i="17"/>
  <c r="C5" i="17"/>
  <c r="C4" i="17"/>
  <c r="G8" i="8"/>
  <c r="G7" i="8"/>
  <c r="C8" i="8"/>
  <c r="C7" i="8"/>
  <c r="C30" i="25" l="1"/>
  <c r="B20" i="25"/>
  <c r="F23" i="24"/>
  <c r="B33" i="25"/>
  <c r="E30" i="3" l="1"/>
  <c r="F30" i="3"/>
  <c r="G30" i="3"/>
  <c r="C18" i="25"/>
  <c r="C25" i="25"/>
  <c r="C4" i="25"/>
  <c r="E79" i="24" l="1"/>
  <c r="F79" i="24"/>
  <c r="H40" i="22" l="1"/>
  <c r="H41" i="22"/>
  <c r="H42" i="22"/>
  <c r="H37" i="22"/>
  <c r="O6" i="29"/>
  <c r="I8" i="29" l="1"/>
  <c r="J8" i="29" s="1"/>
  <c r="H19" i="18" l="1"/>
  <c r="I4" i="29" l="1"/>
  <c r="I7" i="3"/>
  <c r="I3" i="3"/>
  <c r="I4" i="3"/>
  <c r="I5" i="3"/>
  <c r="I6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9" i="3"/>
  <c r="C19" i="25"/>
  <c r="C16" i="25"/>
  <c r="I5" i="8"/>
  <c r="I6" i="8"/>
  <c r="I7" i="8"/>
  <c r="I8" i="8"/>
  <c r="J8" i="8" s="1"/>
  <c r="I9" i="8"/>
  <c r="J9" i="8" s="1"/>
  <c r="H64" i="22"/>
  <c r="I64" i="22" s="1"/>
  <c r="H17" i="8"/>
  <c r="H4" i="20" l="1"/>
  <c r="N55" i="22"/>
  <c r="G45" i="22"/>
  <c r="D13" i="17" l="1"/>
  <c r="I4" i="17"/>
  <c r="I5" i="17"/>
  <c r="I6" i="17"/>
  <c r="I7" i="17"/>
  <c r="I8" i="17"/>
  <c r="I9" i="17"/>
  <c r="I10" i="17"/>
  <c r="I3" i="17"/>
  <c r="J3" i="17" s="1"/>
  <c r="D21" i="9"/>
  <c r="I52" i="23" l="1"/>
  <c r="C87" i="24" l="1"/>
  <c r="F69" i="24"/>
  <c r="F61" i="24"/>
  <c r="F32" i="24"/>
  <c r="F11" i="24"/>
  <c r="J7" i="17" l="1"/>
  <c r="H7" i="20"/>
  <c r="G7" i="20"/>
  <c r="I6" i="9" l="1"/>
  <c r="J6" i="9" s="1"/>
  <c r="I7" i="9"/>
  <c r="J7" i="9" s="1"/>
  <c r="I8" i="9"/>
  <c r="J8" i="9" s="1"/>
  <c r="I9" i="9"/>
  <c r="J9" i="9" s="1"/>
  <c r="I3" i="9"/>
  <c r="J3" i="9" s="1"/>
  <c r="I11" i="29"/>
  <c r="J11" i="29" s="1"/>
  <c r="H12" i="29"/>
  <c r="G12" i="29"/>
  <c r="E12" i="29"/>
  <c r="D12" i="29"/>
  <c r="C12" i="29"/>
  <c r="I10" i="29"/>
  <c r="J10" i="29" s="1"/>
  <c r="I9" i="29"/>
  <c r="J9" i="29" s="1"/>
  <c r="I7" i="29"/>
  <c r="J7" i="29" s="1"/>
  <c r="I6" i="29"/>
  <c r="J6" i="29" s="1"/>
  <c r="I5" i="29"/>
  <c r="J5" i="29" s="1"/>
  <c r="J4" i="29"/>
  <c r="E1" i="29"/>
  <c r="G13" i="17"/>
  <c r="I12" i="29" l="1"/>
  <c r="J12" i="29" s="1"/>
  <c r="D17" i="8"/>
  <c r="H13" i="17"/>
  <c r="G4" i="20" l="1"/>
  <c r="J3" i="20"/>
  <c r="D19" i="18"/>
  <c r="I8" i="18"/>
  <c r="J8" i="18" s="1"/>
  <c r="G19" i="18"/>
  <c r="C19" i="18"/>
  <c r="H65" i="22" l="1"/>
  <c r="H63" i="22"/>
  <c r="H62" i="22"/>
  <c r="H61" i="22"/>
  <c r="H60" i="22"/>
  <c r="H58" i="22"/>
  <c r="H57" i="22"/>
  <c r="H56" i="22"/>
  <c r="H55" i="22"/>
  <c r="H54" i="22"/>
  <c r="H53" i="22"/>
  <c r="H52" i="22"/>
  <c r="H51" i="22"/>
  <c r="J5" i="17" l="1"/>
  <c r="J4" i="17"/>
  <c r="C13" i="17"/>
  <c r="I13" i="17" l="1"/>
  <c r="G21" i="9"/>
  <c r="C21" i="9" l="1"/>
  <c r="B35" i="25"/>
  <c r="C31" i="25"/>
  <c r="C29" i="25"/>
  <c r="C28" i="25"/>
  <c r="C27" i="25"/>
  <c r="C26" i="25"/>
  <c r="C17" i="25"/>
  <c r="C15" i="25"/>
  <c r="C14" i="25"/>
  <c r="C13" i="25"/>
  <c r="C12" i="25"/>
  <c r="C11" i="25"/>
  <c r="C9" i="25"/>
  <c r="C8" i="25"/>
  <c r="C7" i="25"/>
  <c r="C6" i="25"/>
  <c r="C5" i="25"/>
  <c r="D79" i="24"/>
  <c r="D69" i="24"/>
  <c r="D61" i="24"/>
  <c r="H59" i="24"/>
  <c r="D32" i="24"/>
  <c r="D23" i="24"/>
  <c r="D11" i="24"/>
  <c r="G1" i="24"/>
  <c r="E1" i="24"/>
  <c r="G63" i="23"/>
  <c r="F63" i="23"/>
  <c r="E63" i="23"/>
  <c r="D63" i="23"/>
  <c r="C63" i="23"/>
  <c r="H62" i="23"/>
  <c r="I62" i="23" s="1"/>
  <c r="H61" i="23"/>
  <c r="I61" i="23" s="1"/>
  <c r="I60" i="23"/>
  <c r="H60" i="23"/>
  <c r="H59" i="23"/>
  <c r="I59" i="23" s="1"/>
  <c r="H58" i="23"/>
  <c r="I58" i="23" s="1"/>
  <c r="H57" i="23"/>
  <c r="I57" i="23" s="1"/>
  <c r="H56" i="23"/>
  <c r="I56" i="23" s="1"/>
  <c r="H55" i="23"/>
  <c r="I55" i="23" s="1"/>
  <c r="H54" i="23"/>
  <c r="I54" i="23" s="1"/>
  <c r="H53" i="23"/>
  <c r="I53" i="23" s="1"/>
  <c r="H52" i="23"/>
  <c r="H51" i="23"/>
  <c r="I51" i="23" s="1"/>
  <c r="H50" i="23"/>
  <c r="I50" i="23" s="1"/>
  <c r="G44" i="23"/>
  <c r="D44" i="23"/>
  <c r="C44" i="23"/>
  <c r="H43" i="23"/>
  <c r="I43" i="23" s="1"/>
  <c r="H42" i="23"/>
  <c r="I42" i="23" s="1"/>
  <c r="H41" i="23"/>
  <c r="I41" i="23" s="1"/>
  <c r="I40" i="23"/>
  <c r="H40" i="23"/>
  <c r="H39" i="23"/>
  <c r="I39" i="23" s="1"/>
  <c r="H38" i="23"/>
  <c r="I38" i="23" s="1"/>
  <c r="H37" i="23"/>
  <c r="I37" i="23" s="1"/>
  <c r="G33" i="23"/>
  <c r="F33" i="23"/>
  <c r="E33" i="23"/>
  <c r="D33" i="23"/>
  <c r="C33" i="23"/>
  <c r="B19" i="23"/>
  <c r="B33" i="23" s="1"/>
  <c r="A19" i="23"/>
  <c r="F18" i="23"/>
  <c r="G13" i="23"/>
  <c r="D13" i="23"/>
  <c r="C13" i="23"/>
  <c r="E1" i="23"/>
  <c r="E18" i="23" s="1"/>
  <c r="D1" i="23"/>
  <c r="D18" i="23" s="1"/>
  <c r="C1" i="23"/>
  <c r="C18" i="23" s="1"/>
  <c r="G66" i="22"/>
  <c r="F66" i="22"/>
  <c r="E66" i="22"/>
  <c r="D66" i="22"/>
  <c r="C66" i="22"/>
  <c r="I65" i="22"/>
  <c r="I63" i="22"/>
  <c r="I62" i="22"/>
  <c r="I61" i="22"/>
  <c r="I60" i="22"/>
  <c r="I58" i="22"/>
  <c r="I57" i="22"/>
  <c r="I56" i="22"/>
  <c r="I55" i="22"/>
  <c r="I54" i="22"/>
  <c r="I53" i="22"/>
  <c r="I52" i="22"/>
  <c r="I51" i="22"/>
  <c r="D45" i="22"/>
  <c r="C45" i="22"/>
  <c r="H44" i="22"/>
  <c r="I44" i="22" s="1"/>
  <c r="H43" i="22"/>
  <c r="I43" i="22" s="1"/>
  <c r="I42" i="22"/>
  <c r="I41" i="22"/>
  <c r="H39" i="22"/>
  <c r="I39" i="22" s="1"/>
  <c r="H38" i="22"/>
  <c r="I38" i="22" s="1"/>
  <c r="I37" i="22"/>
  <c r="G33" i="22"/>
  <c r="F33" i="22"/>
  <c r="E33" i="22"/>
  <c r="D33" i="22"/>
  <c r="C33" i="22"/>
  <c r="B19" i="22"/>
  <c r="B33" i="22" s="1"/>
  <c r="A19" i="22"/>
  <c r="F18" i="22"/>
  <c r="G13" i="22"/>
  <c r="D13" i="22"/>
  <c r="C13" i="22"/>
  <c r="E1" i="22"/>
  <c r="E18" i="22" s="1"/>
  <c r="D1" i="22"/>
  <c r="D18" i="22" s="1"/>
  <c r="C1" i="22"/>
  <c r="C18" i="22" s="1"/>
  <c r="H10" i="20"/>
  <c r="G10" i="20"/>
  <c r="F10" i="20"/>
  <c r="E10" i="20"/>
  <c r="D10" i="20"/>
  <c r="C10" i="20"/>
  <c r="I9" i="20"/>
  <c r="J9" i="20" s="1"/>
  <c r="E4" i="20"/>
  <c r="D4" i="20"/>
  <c r="C4" i="20"/>
  <c r="I4" i="20" s="1"/>
  <c r="J4" i="20" s="1"/>
  <c r="F1" i="20"/>
  <c r="F7" i="20" s="1"/>
  <c r="E1" i="20"/>
  <c r="E7" i="20" s="1"/>
  <c r="D7" i="20"/>
  <c r="C7" i="20"/>
  <c r="F19" i="18"/>
  <c r="E19" i="18"/>
  <c r="I18" i="18"/>
  <c r="J18" i="18" s="1"/>
  <c r="I17" i="18"/>
  <c r="J17" i="18" s="1"/>
  <c r="I16" i="18"/>
  <c r="J16" i="18" s="1"/>
  <c r="I15" i="18"/>
  <c r="J15" i="18" s="1"/>
  <c r="I14" i="18"/>
  <c r="J14" i="18" s="1"/>
  <c r="I13" i="18"/>
  <c r="J13" i="18" s="1"/>
  <c r="I12" i="18"/>
  <c r="J12" i="18" s="1"/>
  <c r="I11" i="18"/>
  <c r="J11" i="18" s="1"/>
  <c r="I10" i="18"/>
  <c r="J10" i="18" s="1"/>
  <c r="I9" i="18"/>
  <c r="J9" i="18" s="1"/>
  <c r="I7" i="18"/>
  <c r="J7" i="18" s="1"/>
  <c r="I6" i="18"/>
  <c r="J6" i="18" s="1"/>
  <c r="I4" i="18"/>
  <c r="J4" i="18" s="1"/>
  <c r="I3" i="18"/>
  <c r="J3" i="18" s="1"/>
  <c r="F1" i="18"/>
  <c r="E1" i="18"/>
  <c r="J13" i="17"/>
  <c r="E13" i="17"/>
  <c r="J10" i="17"/>
  <c r="J9" i="17"/>
  <c r="J8" i="17"/>
  <c r="J6" i="17"/>
  <c r="E1" i="17"/>
  <c r="E21" i="9"/>
  <c r="I20" i="9"/>
  <c r="I19" i="9"/>
  <c r="I18" i="9"/>
  <c r="J18" i="9" s="1"/>
  <c r="I17" i="9"/>
  <c r="J17" i="9" s="1"/>
  <c r="I16" i="9"/>
  <c r="J16" i="9" s="1"/>
  <c r="I15" i="9"/>
  <c r="J15" i="9" s="1"/>
  <c r="I14" i="9"/>
  <c r="J14" i="9" s="1"/>
  <c r="I13" i="9"/>
  <c r="J13" i="9" s="1"/>
  <c r="I12" i="9"/>
  <c r="J12" i="9" s="1"/>
  <c r="I5" i="9"/>
  <c r="J5" i="9" s="1"/>
  <c r="H21" i="9"/>
  <c r="I4" i="9"/>
  <c r="J4" i="9" s="1"/>
  <c r="E1" i="9"/>
  <c r="G17" i="8"/>
  <c r="E17" i="8"/>
  <c r="C17" i="8"/>
  <c r="I16" i="8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J7" i="8"/>
  <c r="J6" i="8"/>
  <c r="J5" i="8"/>
  <c r="I4" i="8"/>
  <c r="J4" i="8" s="1"/>
  <c r="I3" i="8"/>
  <c r="J3" i="8" s="1"/>
  <c r="E1" i="8"/>
  <c r="F13" i="6"/>
  <c r="E13" i="6"/>
  <c r="D13" i="6"/>
  <c r="C13" i="6"/>
  <c r="G12" i="6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" i="6"/>
  <c r="H5" i="6" s="1"/>
  <c r="G4" i="6"/>
  <c r="H4" i="6" s="1"/>
  <c r="G3" i="6"/>
  <c r="H3" i="6" s="1"/>
  <c r="C30" i="3"/>
  <c r="J27" i="3"/>
  <c r="J26" i="3"/>
  <c r="J24" i="3"/>
  <c r="J23" i="3"/>
  <c r="J22" i="3"/>
  <c r="J21" i="3"/>
  <c r="J20" i="3"/>
  <c r="J19" i="3"/>
  <c r="J18" i="3"/>
  <c r="J17" i="3"/>
  <c r="J15" i="3"/>
  <c r="J13" i="3"/>
  <c r="J12" i="3"/>
  <c r="J11" i="3"/>
  <c r="J10" i="3"/>
  <c r="J9" i="3"/>
  <c r="J8" i="3"/>
  <c r="J7" i="3"/>
  <c r="J6" i="3"/>
  <c r="J4" i="3"/>
  <c r="J3" i="3"/>
  <c r="C33" i="25" l="1"/>
  <c r="C20" i="25"/>
  <c r="I21" i="9"/>
  <c r="J21" i="9" s="1"/>
  <c r="C93" i="24"/>
  <c r="D87" i="24"/>
  <c r="D93" i="24" s="1"/>
  <c r="F93" i="24"/>
  <c r="H45" i="22"/>
  <c r="I45" i="22" s="1"/>
  <c r="I10" i="20"/>
  <c r="J10" i="20" s="1"/>
  <c r="G13" i="6"/>
  <c r="H63" i="23"/>
  <c r="I63" i="23" s="1"/>
  <c r="H44" i="23"/>
  <c r="I44" i="23" s="1"/>
  <c r="H66" i="22"/>
  <c r="I66" i="22" s="1"/>
  <c r="I17" i="8"/>
  <c r="H30" i="3"/>
  <c r="H13" i="6" l="1"/>
  <c r="C35" i="25"/>
  <c r="J17" i="8"/>
  <c r="G90" i="24"/>
  <c r="I19" i="18"/>
  <c r="J19" i="18" s="1"/>
  <c r="I30" i="3"/>
  <c r="J30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7922A7B-54BA-4FF3-8AEF-77B1210ED457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<sst xmlns="http://schemas.openxmlformats.org/spreadsheetml/2006/main" count="650" uniqueCount="390">
  <si>
    <t xml:space="preserve"> </t>
  </si>
  <si>
    <t>Tax Impact</t>
  </si>
  <si>
    <t>01-4152</t>
  </si>
  <si>
    <t>CONSERVATION COMMISSION</t>
  </si>
  <si>
    <t xml:space="preserve">  </t>
  </si>
  <si>
    <t xml:space="preserve">EXECUTIVE </t>
  </si>
  <si>
    <t>2019 Unaudited 09/30/2018</t>
  </si>
  <si>
    <t>2020 Unaudited 09/30/2018</t>
  </si>
  <si>
    <t>Increase/Decrease</t>
  </si>
  <si>
    <t>% Change</t>
  </si>
  <si>
    <t>01-4130</t>
  </si>
  <si>
    <t>EXECUTIVE OFFICES</t>
  </si>
  <si>
    <t>10-118</t>
  </si>
  <si>
    <t>10-120</t>
  </si>
  <si>
    <t>Longevity Bonus</t>
  </si>
  <si>
    <t>10-130</t>
  </si>
  <si>
    <t>Selectmen Salary</t>
  </si>
  <si>
    <t>10-132</t>
  </si>
  <si>
    <t>Auditors</t>
  </si>
  <si>
    <t>10-220</t>
  </si>
  <si>
    <t>Social Security</t>
  </si>
  <si>
    <t>10-230</t>
  </si>
  <si>
    <t>Retirement</t>
  </si>
  <si>
    <t>10-330</t>
  </si>
  <si>
    <t>Registry</t>
  </si>
  <si>
    <t>10-341</t>
  </si>
  <si>
    <t>Telephone</t>
  </si>
  <si>
    <t>10-439</t>
  </si>
  <si>
    <t>Hardware Support</t>
  </si>
  <si>
    <t>10-440</t>
  </si>
  <si>
    <t>Computer Expense</t>
  </si>
  <si>
    <t>10-442</t>
  </si>
  <si>
    <t>Professional Consulting</t>
  </si>
  <si>
    <t>10-443</t>
  </si>
  <si>
    <t>Professional Consulting Legal</t>
  </si>
  <si>
    <t>10-550</t>
  </si>
  <si>
    <t>Printing</t>
  </si>
  <si>
    <t>10-560</t>
  </si>
  <si>
    <t>Dues</t>
  </si>
  <si>
    <t>10-561</t>
  </si>
  <si>
    <t>NHMA Membership Dues</t>
  </si>
  <si>
    <t>10-562</t>
  </si>
  <si>
    <t>Public Notices</t>
  </si>
  <si>
    <t>10-620</t>
  </si>
  <si>
    <t>Office Supplies</t>
  </si>
  <si>
    <t>10-625</t>
  </si>
  <si>
    <t>Postage</t>
  </si>
  <si>
    <t>10-670</t>
  </si>
  <si>
    <t>Books &amp; Periodicals</t>
  </si>
  <si>
    <t>10-690</t>
  </si>
  <si>
    <t>Misc</t>
  </si>
  <si>
    <t>10-740</t>
  </si>
  <si>
    <t>Equipment Lease</t>
  </si>
  <si>
    <t>10-741</t>
  </si>
  <si>
    <t>Equip Repair &amp; Maint</t>
  </si>
  <si>
    <t>10-810</t>
  </si>
  <si>
    <t>Training &amp; Conferences</t>
  </si>
  <si>
    <t>10-815</t>
  </si>
  <si>
    <t>Office Furniture</t>
  </si>
  <si>
    <t>TOTAL</t>
  </si>
  <si>
    <t>Social Security/Medicare</t>
  </si>
  <si>
    <t>10-390</t>
  </si>
  <si>
    <t>10-635</t>
  </si>
  <si>
    <t>Services</t>
  </si>
  <si>
    <t>10-391</t>
  </si>
  <si>
    <t>10-610</t>
  </si>
  <si>
    <t>Supplies</t>
  </si>
  <si>
    <t xml:space="preserve">Assessing </t>
  </si>
  <si>
    <t>Comments, 
Changes &amp; 
Adjustments</t>
  </si>
  <si>
    <t>REAL PROPERTY APPRAISAL</t>
  </si>
  <si>
    <t>Update maps</t>
  </si>
  <si>
    <t>GIS Online Hosting</t>
  </si>
  <si>
    <t>Software maintenance</t>
  </si>
  <si>
    <t>10-460</t>
  </si>
  <si>
    <t>Equipment Software Purchases</t>
  </si>
  <si>
    <t>Supplies-Services</t>
  </si>
  <si>
    <t>Education &amp; Mileage</t>
  </si>
  <si>
    <t>20-390</t>
  </si>
  <si>
    <t>Revaluation</t>
  </si>
  <si>
    <t>10-320</t>
  </si>
  <si>
    <t>PLANNING AND ZONING</t>
  </si>
  <si>
    <t>01-4191</t>
  </si>
  <si>
    <t>Secretary's Salary</t>
  </si>
  <si>
    <t>10-121</t>
  </si>
  <si>
    <t>Consulting Services</t>
  </si>
  <si>
    <t>10-210</t>
  </si>
  <si>
    <t>Health Insurance</t>
  </si>
  <si>
    <t>10-211</t>
  </si>
  <si>
    <t>Dental Insurance</t>
  </si>
  <si>
    <t>Legal Expense</t>
  </si>
  <si>
    <t>10-340</t>
  </si>
  <si>
    <t>Advertising</t>
  </si>
  <si>
    <t>10-700</t>
  </si>
  <si>
    <t>Master plan</t>
  </si>
  <si>
    <t>GGB</t>
  </si>
  <si>
    <t>Comments, Changes
&amp; Adjustments</t>
  </si>
  <si>
    <t>01-4194</t>
  </si>
  <si>
    <t>GENERAL GOVERNMENT BUILDINGS</t>
  </si>
  <si>
    <t>Cemetery Salary</t>
  </si>
  <si>
    <t>GGB Salaries</t>
  </si>
  <si>
    <t>10-240</t>
  </si>
  <si>
    <t>Cemetery Maintenance</t>
  </si>
  <si>
    <t>Cemetery Equipment Purchase</t>
  </si>
  <si>
    <t>Cemetery Software</t>
  </si>
  <si>
    <t>10-363</t>
  </si>
  <si>
    <t>Trash Removal</t>
  </si>
  <si>
    <t>Cemetery Survey</t>
  </si>
  <si>
    <t>10-370</t>
  </si>
  <si>
    <t>Out of town district hydrants</t>
  </si>
  <si>
    <t>10-410</t>
  </si>
  <si>
    <t>Electricity</t>
  </si>
  <si>
    <t>10-411</t>
  </si>
  <si>
    <t>Fuel</t>
  </si>
  <si>
    <t>10-430</t>
  </si>
  <si>
    <t>Building Maintenace</t>
  </si>
  <si>
    <t>Cleaning Services</t>
  </si>
  <si>
    <t>10-660</t>
  </si>
  <si>
    <t>Equipment Repair</t>
  </si>
  <si>
    <t>Vehicle Mileage</t>
  </si>
  <si>
    <t>Lights</t>
  </si>
  <si>
    <t>50-390</t>
  </si>
  <si>
    <t>Maintenance</t>
  </si>
  <si>
    <t>WELFARE</t>
  </si>
  <si>
    <t>01-4441</t>
  </si>
  <si>
    <t>10-355</t>
  </si>
  <si>
    <t>Rent</t>
  </si>
  <si>
    <t>10-360</t>
  </si>
  <si>
    <t>Misc. Assistance</t>
  </si>
  <si>
    <t>10-412</t>
  </si>
  <si>
    <t>FOOD PANTRY</t>
  </si>
  <si>
    <t>RECREATION</t>
  </si>
  <si>
    <t xml:space="preserve"> 01-4520</t>
  </si>
  <si>
    <t>PARKS &amp; RECREATION GF (01)</t>
  </si>
  <si>
    <t>Rec Salaries</t>
  </si>
  <si>
    <t>Rec Director Salary</t>
  </si>
  <si>
    <t>80-120</t>
  </si>
  <si>
    <t>POOl Salaries</t>
  </si>
  <si>
    <t>80-220</t>
  </si>
  <si>
    <t>POOl  SS/MC</t>
  </si>
  <si>
    <t>80-390</t>
  </si>
  <si>
    <t>POOL Chemicals/Oversight</t>
  </si>
  <si>
    <t>80-410</t>
  </si>
  <si>
    <t>POOL Electricity</t>
  </si>
  <si>
    <t>80-430</t>
  </si>
  <si>
    <t>POOL Maintenance</t>
  </si>
  <si>
    <t>80-610</t>
  </si>
  <si>
    <t>POOL Supplies</t>
  </si>
  <si>
    <t>80-615</t>
  </si>
  <si>
    <t>Concessions</t>
  </si>
  <si>
    <t>80-810</t>
  </si>
  <si>
    <t>POOL Training</t>
  </si>
  <si>
    <t>80-815</t>
  </si>
  <si>
    <t>Programming</t>
  </si>
  <si>
    <t>80-820</t>
  </si>
  <si>
    <t>Marketing</t>
  </si>
  <si>
    <t>PARKS &amp; RECREATION (01)</t>
  </si>
  <si>
    <t xml:space="preserve"> 01-4589</t>
  </si>
  <si>
    <t>Culture &amp; Recreation</t>
  </si>
  <si>
    <t>Gazebo Entertainment</t>
  </si>
  <si>
    <t>CULTURE &amp; RECREATION</t>
  </si>
  <si>
    <t xml:space="preserve"> 01-4611</t>
  </si>
  <si>
    <t>OC Services</t>
  </si>
  <si>
    <t>Ambulance</t>
  </si>
  <si>
    <t>2018 Default</t>
  </si>
  <si>
    <t>Adjustments,
Changes
&amp; Comments</t>
  </si>
  <si>
    <t>2016 Proposed</t>
  </si>
  <si>
    <t>10</t>
  </si>
  <si>
    <t>Parks &amp; Rec. Special Revenue Fund</t>
  </si>
  <si>
    <t>Revenues</t>
  </si>
  <si>
    <t>10-3401.60-392</t>
  </si>
  <si>
    <t>REC Field Trips</t>
  </si>
  <si>
    <t>10-3401.69-000</t>
  </si>
  <si>
    <t>After School Program</t>
  </si>
  <si>
    <t>10-3401.70-000</t>
  </si>
  <si>
    <t>Weekly Campers</t>
  </si>
  <si>
    <t>10-3401.71-000</t>
  </si>
  <si>
    <t>Special</t>
  </si>
  <si>
    <t>10-3401.75-001</t>
  </si>
  <si>
    <t>Snack Program</t>
  </si>
  <si>
    <t>10-3401.80-001</t>
  </si>
  <si>
    <t>Sports Program</t>
  </si>
  <si>
    <t>10-3401.85-001</t>
  </si>
  <si>
    <t>Summer</t>
  </si>
  <si>
    <t>10-3401.90-000</t>
  </si>
  <si>
    <t>Field Trips</t>
  </si>
  <si>
    <t>10-3405.10-000</t>
  </si>
  <si>
    <t>REC Interest on Account</t>
  </si>
  <si>
    <t>TOTAL (REVENUES)</t>
  </si>
  <si>
    <t>SUBTOTAL OF EXPENDITURES</t>
  </si>
  <si>
    <t>TOTAL APPROPRIATION ON TAX RATE</t>
  </si>
  <si>
    <t xml:space="preserve">increase in </t>
  </si>
  <si>
    <t>Summer Head Counselor</t>
  </si>
  <si>
    <t>SS/Med.</t>
  </si>
  <si>
    <t>PR Telephone</t>
  </si>
  <si>
    <t>PR Electricity</t>
  </si>
  <si>
    <t>PR fuel</t>
  </si>
  <si>
    <t>PR Staff training/conferences</t>
  </si>
  <si>
    <t>30-140</t>
  </si>
  <si>
    <t>PR Snack Program</t>
  </si>
  <si>
    <t>30-391</t>
  </si>
  <si>
    <t>PR Services &amp; Supplies</t>
  </si>
  <si>
    <t>50-391</t>
  </si>
  <si>
    <t>Rec Postage</t>
  </si>
  <si>
    <t>60-392</t>
  </si>
  <si>
    <t>Rec Field Trips</t>
  </si>
  <si>
    <t>85-000</t>
  </si>
  <si>
    <t>Summer Program</t>
  </si>
  <si>
    <t>95-000</t>
  </si>
  <si>
    <t>REC REVOLVING - REVENUES</t>
  </si>
  <si>
    <t>Increase/ Decrease</t>
  </si>
  <si>
    <t>Parks &amp; Rec. Revolving Fund</t>
  </si>
  <si>
    <t>REVENUES</t>
  </si>
  <si>
    <t>Processing Fees</t>
  </si>
  <si>
    <t>REC REVOLVING - EXPENSES</t>
  </si>
  <si>
    <t>Summer Head Counselor Salary</t>
  </si>
  <si>
    <t>REC SS/MED</t>
  </si>
  <si>
    <t xml:space="preserve">     </t>
  </si>
  <si>
    <t>Other Tax Revenues</t>
  </si>
  <si>
    <t>Land Use Change Taxes</t>
  </si>
  <si>
    <t>Yield Tax</t>
  </si>
  <si>
    <t>Excavation Tax</t>
  </si>
  <si>
    <t>PILOT</t>
  </si>
  <si>
    <t>Other Taxes</t>
  </si>
  <si>
    <t>Interest on Taxes</t>
  </si>
  <si>
    <t>Costs</t>
  </si>
  <si>
    <t>TAX Miscellaneous Revenues</t>
  </si>
  <si>
    <t>Total Other Taxes</t>
  </si>
  <si>
    <t>Town Clerk Revenues</t>
  </si>
  <si>
    <t>Business Licenses</t>
  </si>
  <si>
    <t>UCC Filings &amp; Certificates</t>
  </si>
  <si>
    <t>Motor Vehcile Permits</t>
  </si>
  <si>
    <t>Boat Registrations</t>
  </si>
  <si>
    <t>Dog Licenses</t>
  </si>
  <si>
    <t>Dog Fines</t>
  </si>
  <si>
    <t>Marriage Licenses</t>
  </si>
  <si>
    <t>Vital Record Certificates</t>
  </si>
  <si>
    <t>Cart Fee</t>
  </si>
  <si>
    <t>Town Clerk Miscellaneous</t>
  </si>
  <si>
    <t>Total Town Clerk</t>
  </si>
  <si>
    <t>Building Permits</t>
  </si>
  <si>
    <t>Grant Revenues</t>
  </si>
  <si>
    <t>Rooms &amp; Meals Revenues</t>
  </si>
  <si>
    <t>Highway Block Grant</t>
  </si>
  <si>
    <t>Municipal Aid</t>
  </si>
  <si>
    <t>Railroad</t>
  </si>
  <si>
    <t>State &amp; Federal Forest PILOT</t>
  </si>
  <si>
    <t>Total Grant</t>
  </si>
  <si>
    <t>Intergovernmental Revenues</t>
  </si>
  <si>
    <t>Village District</t>
  </si>
  <si>
    <t>Prospect St Bridge Grant</t>
  </si>
  <si>
    <t>Total Intergovernmental Revenues</t>
  </si>
  <si>
    <t>Income from departments</t>
  </si>
  <si>
    <t>Income from Copy Machine</t>
  </si>
  <si>
    <t>Notary Fee</t>
  </si>
  <si>
    <t>Income from List &amp; Maps</t>
  </si>
  <si>
    <t>Current Use Applications</t>
  </si>
  <si>
    <t>Police Special Detail</t>
  </si>
  <si>
    <t>Overtime grants</t>
  </si>
  <si>
    <t>Police grants</t>
  </si>
  <si>
    <t>Highway Department</t>
  </si>
  <si>
    <t>Pistol Permits</t>
  </si>
  <si>
    <t>Police Reports</t>
  </si>
  <si>
    <t>Court Fines</t>
  </si>
  <si>
    <t>Court Fees</t>
  </si>
  <si>
    <t>Fire Department</t>
  </si>
  <si>
    <t>Forest Fire Reimbursement</t>
  </si>
  <si>
    <t>pool</t>
  </si>
  <si>
    <t>Planning Board Fees</t>
  </si>
  <si>
    <t>season passes</t>
  </si>
  <si>
    <t>Zoning Board Fees</t>
  </si>
  <si>
    <t>day passes</t>
  </si>
  <si>
    <t>New</t>
  </si>
  <si>
    <t>Ambulance Income</t>
  </si>
  <si>
    <t>concessions</t>
  </si>
  <si>
    <t>Rec-Other</t>
  </si>
  <si>
    <t>swim lessons</t>
  </si>
  <si>
    <t>Rec After School Program</t>
  </si>
  <si>
    <t>swim team</t>
  </si>
  <si>
    <t>Rec Weekly Campers</t>
  </si>
  <si>
    <t>teen programs</t>
  </si>
  <si>
    <t>Cemetery Fees</t>
  </si>
  <si>
    <t>pool parties</t>
  </si>
  <si>
    <t>Pool Revenue</t>
  </si>
  <si>
    <t>Miscellaneous from departments</t>
  </si>
  <si>
    <t>Total Income from Depts.</t>
  </si>
  <si>
    <t>Sale of Municipal Property</t>
  </si>
  <si>
    <t>Interest on Investments</t>
  </si>
  <si>
    <t>Interest on Checking</t>
  </si>
  <si>
    <t>Service Bank Charges</t>
  </si>
  <si>
    <t>Bounced Checks</t>
  </si>
  <si>
    <t>Bank Errors/Corrections</t>
  </si>
  <si>
    <t>Total Interest on Investments</t>
  </si>
  <si>
    <t>Other Miscellaneous Revenues</t>
  </si>
  <si>
    <t>Insurance Div &amp; Reimbursements</t>
  </si>
  <si>
    <t>Reimbursement Med. Insurance</t>
  </si>
  <si>
    <t>Contributions &amp; Donations</t>
  </si>
  <si>
    <t>Playground Donations</t>
  </si>
  <si>
    <t>Visitor Center</t>
  </si>
  <si>
    <t>Grant - LED lights</t>
  </si>
  <si>
    <t>Reimbursement Welfare</t>
  </si>
  <si>
    <t>NCES Host fees</t>
  </si>
  <si>
    <t>Total Other Misc. Revenues</t>
  </si>
  <si>
    <t>Trust Funds/Surplus</t>
  </si>
  <si>
    <t>Voted from Surplus</t>
  </si>
  <si>
    <t>Transfer from Trust Funds</t>
  </si>
  <si>
    <t>Bond/Loan Proceeds</t>
  </si>
  <si>
    <t>Loan/Bond Proceeds</t>
  </si>
  <si>
    <t>Other Revenues</t>
  </si>
  <si>
    <t>Total General Fund Revenues</t>
  </si>
  <si>
    <t>This is what is used to offset taxes</t>
  </si>
  <si>
    <t>Special Revenue Funds</t>
  </si>
  <si>
    <t>Country Club</t>
  </si>
  <si>
    <t xml:space="preserve">Recreation Program </t>
  </si>
  <si>
    <t>Total Revenues w/Special revenues</t>
  </si>
  <si>
    <t>Highway Equip</t>
  </si>
  <si>
    <t>Police Cruiser</t>
  </si>
  <si>
    <t>Police Equipment</t>
  </si>
  <si>
    <t>Fire Emerg. Safety Equip</t>
  </si>
  <si>
    <t>Fire Truck</t>
  </si>
  <si>
    <t>Assessing</t>
  </si>
  <si>
    <t>Library Capital Reserve Fund</t>
  </si>
  <si>
    <t>Concerts</t>
  </si>
  <si>
    <t>Grafton County Senior Citizens</t>
  </si>
  <si>
    <t>Ammonoosuc</t>
  </si>
  <si>
    <t>Boys &amp; Girls Club</t>
  </si>
  <si>
    <t>North Country Home Health &amp; Hospice</t>
  </si>
  <si>
    <t>Valuation</t>
  </si>
  <si>
    <t>HIGHWAY REVOLVING - REVENUES</t>
  </si>
  <si>
    <t>Highway Revolving Fund</t>
  </si>
  <si>
    <t>HIGHWAY REVOLVING - EXPENSES</t>
  </si>
  <si>
    <t>EXPENSES</t>
  </si>
  <si>
    <t>Parks &amp; Rec.  Fund</t>
  </si>
  <si>
    <t>Overseer of Welfare</t>
  </si>
  <si>
    <t>SS/MC</t>
  </si>
  <si>
    <t>10-3401.40-000</t>
  </si>
  <si>
    <t>Tri-County Cap - All</t>
  </si>
  <si>
    <t>Computer</t>
  </si>
  <si>
    <t>Solid Waste</t>
  </si>
  <si>
    <t xml:space="preserve">Rec Maintenance </t>
  </si>
  <si>
    <t>10-441</t>
  </si>
  <si>
    <t>Software Support</t>
  </si>
  <si>
    <t>10-356</t>
  </si>
  <si>
    <t>Emergency Shelter</t>
  </si>
  <si>
    <t>Adult Programs</t>
  </si>
  <si>
    <t>CEMETERIES</t>
  </si>
  <si>
    <t>Town Building Maintenance</t>
  </si>
  <si>
    <t>2023 Proposed</t>
  </si>
  <si>
    <t xml:space="preserve">2022 Unaudited </t>
  </si>
  <si>
    <t>2022  Budget</t>
  </si>
  <si>
    <t>2023 proposed</t>
  </si>
  <si>
    <t>30-392</t>
  </si>
  <si>
    <t>SS/Medicare</t>
  </si>
  <si>
    <t xml:space="preserve">Cell Phone </t>
  </si>
  <si>
    <t xml:space="preserve">Telephone </t>
  </si>
  <si>
    <t>10-3401.68-000</t>
  </si>
  <si>
    <t xml:space="preserve">retirement </t>
  </si>
  <si>
    <t xml:space="preserve">Seocnd Chance Animal Rescue </t>
  </si>
  <si>
    <t>Total Warrants</t>
  </si>
  <si>
    <t>Direct Assistance</t>
  </si>
  <si>
    <t xml:space="preserve">Direct Assistance </t>
  </si>
  <si>
    <t xml:space="preserve">New Public Safety Facility </t>
  </si>
  <si>
    <t>Town Adm Salary</t>
  </si>
  <si>
    <t>Cemetery Phone/WiFi</t>
  </si>
  <si>
    <t>was encumbered from 2022</t>
  </si>
  <si>
    <t xml:space="preserve">Finance Administrator </t>
  </si>
  <si>
    <t>Recreation Properties/Maintenance</t>
  </si>
  <si>
    <t xml:space="preserve">Rec/Pool Facility </t>
  </si>
  <si>
    <t xml:space="preserve">Marketing </t>
  </si>
  <si>
    <t xml:space="preserve">Visitors Center Roof </t>
  </si>
  <si>
    <t>Capital Reserve/Special Warrant</t>
  </si>
  <si>
    <t>balance</t>
  </si>
  <si>
    <t>Northern Human Services</t>
  </si>
  <si>
    <t xml:space="preserve">Petitioned </t>
  </si>
  <si>
    <t>2024 Budget</t>
  </si>
  <si>
    <t xml:space="preserve">2024 Unaudited  </t>
  </si>
  <si>
    <t>2025 Default</t>
  </si>
  <si>
    <t>2025 Proposed</t>
  </si>
  <si>
    <t xml:space="preserve">2024 Unaudited </t>
  </si>
  <si>
    <t>2024  Budget</t>
  </si>
  <si>
    <t>2025 proposed</t>
  </si>
  <si>
    <t>2024 Unaudited</t>
  </si>
  <si>
    <t>2025 Warrant Articles</t>
  </si>
  <si>
    <t>Used in 2024</t>
  </si>
  <si>
    <t xml:space="preserve">2024 Warrant </t>
  </si>
  <si>
    <t>Rec Overtime</t>
  </si>
  <si>
    <t xml:space="preserve">Cemetery Trust </t>
  </si>
  <si>
    <t>Municipal software $18,000 to be paid from the capital reserve</t>
  </si>
  <si>
    <t>We need a new printer $4299</t>
  </si>
  <si>
    <t>Derelict Property Cleanup</t>
  </si>
  <si>
    <t>Main Street Clean up $6250 is now budgeted under GGB Derelict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</si>
</sst>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mmmm\ d\,\ yyyy"/>
    <numFmt numFmtId="167" formatCode="_(&quot;$&quot;* #,##0_);_(&quot;$&quot;* \(#,##0\);_(&quot;$&quot;* &quot;-&quot;??_);_(@_)"/>
    <numFmt numFmtId="168" formatCode="&quot;$&quot;#,##0.00"/>
    <numFmt numFmtId="171" formatCode="mmm\ yy"/>
    <numFmt numFmtId="172" formatCode="#,##0\ _$;[Red]\-#,##0\ _$"/>
    <numFmt numFmtId="173" formatCode="&quot;$&quot;#,##0"/>
    <numFmt numFmtId="174" formatCode="0.0%"/>
  </numFmts>
  <fonts count="36" x14ac:knownFonts="1">
    <font>
      <sz val="10"/>
      <name val="Arial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20"/>
      <color indexed="8"/>
      <name val="MS Sans Serif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color indexed="8"/>
      <name val="MS Sans Serif"/>
    </font>
    <font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b/>
      <i/>
      <sz val="12"/>
      <color indexed="8"/>
      <name val="Arial"/>
      <family val="2"/>
    </font>
    <font>
      <b/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" fillId="0" borderId="0"/>
    <xf numFmtId="0" fontId="34" fillId="0" borderId="0"/>
    <xf numFmtId="44" fontId="35" fillId="0" borderId="0" applyFont="0" applyFill="0" applyBorder="0" applyAlignment="0" applyProtection="0"/>
  </cellStyleXfs>
  <cellXfs count="31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2" fillId="0" borderId="1" xfId="0" applyFont="1" applyBorder="1"/>
    <xf numFmtId="3" fontId="0" fillId="0" borderId="1" xfId="0" applyNumberFormat="1" applyBorder="1"/>
    <xf numFmtId="3" fontId="4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0" fillId="2" borderId="0" xfId="0" applyFill="1"/>
    <xf numFmtId="3" fontId="2" fillId="0" borderId="1" xfId="0" applyNumberFormat="1" applyFont="1" applyBorder="1"/>
    <xf numFmtId="0" fontId="4" fillId="0" borderId="0" xfId="0" applyFont="1"/>
    <xf numFmtId="0" fontId="0" fillId="0" borderId="2" xfId="0" applyBorder="1"/>
    <xf numFmtId="3" fontId="0" fillId="0" borderId="0" xfId="0" applyNumberFormat="1"/>
    <xf numFmtId="3" fontId="3" fillId="0" borderId="1" xfId="0" applyNumberFormat="1" applyFont="1" applyBorder="1"/>
    <xf numFmtId="2" fontId="0" fillId="0" borderId="0" xfId="0" applyNumberFormat="1"/>
    <xf numFmtId="164" fontId="0" fillId="0" borderId="0" xfId="0" applyNumberFormat="1"/>
    <xf numFmtId="166" fontId="8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0" fillId="4" borderId="1" xfId="0" applyFill="1" applyBorder="1"/>
    <xf numFmtId="0" fontId="0" fillId="5" borderId="1" xfId="0" applyFill="1" applyBorder="1" applyAlignment="1">
      <alignment horizontal="right"/>
    </xf>
    <xf numFmtId="14" fontId="0" fillId="5" borderId="1" xfId="0" applyNumberFormat="1" applyFill="1" applyBorder="1"/>
    <xf numFmtId="0" fontId="0" fillId="5" borderId="1" xfId="0" applyFill="1" applyBorder="1"/>
    <xf numFmtId="0" fontId="10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/>
    </xf>
    <xf numFmtId="9" fontId="0" fillId="0" borderId="1" xfId="0" applyNumberFormat="1" applyBorder="1"/>
    <xf numFmtId="3" fontId="12" fillId="2" borderId="1" xfId="0" applyNumberFormat="1" applyFont="1" applyFill="1" applyBorder="1" applyAlignment="1">
      <alignment horizontal="right" vertical="center"/>
    </xf>
    <xf numFmtId="10" fontId="0" fillId="0" borderId="1" xfId="0" applyNumberFormat="1" applyBorder="1"/>
    <xf numFmtId="3" fontId="4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167" fontId="3" fillId="0" borderId="1" xfId="3" applyNumberFormat="1" applyFont="1" applyBorder="1" applyAlignment="1">
      <alignment horizontal="right"/>
    </xf>
    <xf numFmtId="0" fontId="11" fillId="0" borderId="0" xfId="0" applyFont="1" applyAlignment="1">
      <alignment horizontal="left" vertical="center"/>
    </xf>
    <xf numFmtId="10" fontId="0" fillId="0" borderId="0" xfId="0" applyNumberFormat="1"/>
    <xf numFmtId="168" fontId="0" fillId="0" borderId="0" xfId="0" applyNumberFormat="1"/>
    <xf numFmtId="0" fontId="0" fillId="0" borderId="0" xfId="0" applyAlignment="1">
      <alignment horizontal="right"/>
    </xf>
    <xf numFmtId="10" fontId="0" fillId="0" borderId="0" xfId="2" applyNumberFormat="1" applyFont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right" vertical="center" wrapText="1"/>
    </xf>
    <xf numFmtId="3" fontId="11" fillId="4" borderId="1" xfId="0" applyNumberFormat="1" applyFont="1" applyFill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9" fontId="0" fillId="0" borderId="1" xfId="2" applyFont="1" applyBorder="1"/>
    <xf numFmtId="3" fontId="12" fillId="6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vertical="center"/>
    </xf>
    <xf numFmtId="10" fontId="2" fillId="0" borderId="0" xfId="0" applyNumberFormat="1" applyFont="1"/>
    <xf numFmtId="10" fontId="11" fillId="0" borderId="0" xfId="0" applyNumberFormat="1" applyFont="1" applyAlignment="1">
      <alignment vertical="center"/>
    </xf>
    <xf numFmtId="10" fontId="11" fillId="0" borderId="0" xfId="0" applyNumberFormat="1" applyFont="1" applyAlignment="1">
      <alignment horizontal="right" vertical="center"/>
    </xf>
    <xf numFmtId="3" fontId="2" fillId="0" borderId="0" xfId="0" applyNumberFormat="1" applyFont="1"/>
    <xf numFmtId="0" fontId="0" fillId="0" borderId="1" xfId="0" applyBorder="1" applyAlignment="1">
      <alignment wrapText="1"/>
    </xf>
    <xf numFmtId="0" fontId="15" fillId="0" borderId="1" xfId="0" applyFont="1" applyBorder="1"/>
    <xf numFmtId="0" fontId="0" fillId="0" borderId="1" xfId="0" applyBorder="1" applyAlignment="1">
      <alignment horizontal="right"/>
    </xf>
    <xf numFmtId="0" fontId="2" fillId="0" borderId="0" xfId="0" applyFont="1" applyAlignment="1">
      <alignment horizontal="right"/>
    </xf>
    <xf numFmtId="0" fontId="16" fillId="0" borderId="1" xfId="0" applyFont="1" applyBorder="1"/>
    <xf numFmtId="15" fontId="17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left" vertical="center"/>
    </xf>
    <xf numFmtId="0" fontId="16" fillId="4" borderId="1" xfId="0" applyFont="1" applyFill="1" applyBorder="1"/>
    <xf numFmtId="0" fontId="16" fillId="5" borderId="1" xfId="0" applyFont="1" applyFill="1" applyBorder="1"/>
    <xf numFmtId="0" fontId="19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3" fontId="18" fillId="0" borderId="1" xfId="0" applyNumberFormat="1" applyFont="1" applyBorder="1"/>
    <xf numFmtId="3" fontId="16" fillId="0" borderId="1" xfId="0" applyNumberFormat="1" applyFont="1" applyBorder="1"/>
    <xf numFmtId="9" fontId="16" fillId="0" borderId="1" xfId="2" applyFont="1" applyBorder="1"/>
    <xf numFmtId="165" fontId="18" fillId="0" borderId="1" xfId="1" applyNumberFormat="1" applyFont="1" applyBorder="1" applyAlignment="1">
      <alignment horizontal="right"/>
    </xf>
    <xf numFmtId="0" fontId="19" fillId="0" borderId="1" xfId="0" applyFont="1" applyBorder="1" applyAlignment="1">
      <alignment vertical="center"/>
    </xf>
    <xf numFmtId="3" fontId="1" fillId="0" borderId="1" xfId="0" applyNumberFormat="1" applyFont="1" applyBorder="1"/>
    <xf numFmtId="165" fontId="1" fillId="0" borderId="1" xfId="1" applyNumberFormat="1" applyFont="1" applyBorder="1" applyAlignment="1">
      <alignment horizontal="right"/>
    </xf>
    <xf numFmtId="168" fontId="21" fillId="0" borderId="0" xfId="0" applyNumberFormat="1" applyFont="1"/>
    <xf numFmtId="0" fontId="13" fillId="0" borderId="1" xfId="0" applyFont="1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14" fontId="22" fillId="0" borderId="1" xfId="0" applyNumberFormat="1" applyFont="1" applyBorder="1"/>
    <xf numFmtId="3" fontId="0" fillId="0" borderId="0" xfId="0" applyNumberFormat="1" applyAlignment="1">
      <alignment horizontal="right"/>
    </xf>
    <xf numFmtId="0" fontId="0" fillId="7" borderId="0" xfId="0" applyFill="1"/>
    <xf numFmtId="0" fontId="13" fillId="0" borderId="1" xfId="0" applyFont="1" applyBorder="1" applyAlignment="1">
      <alignment horizontal="right" vertical="center"/>
    </xf>
    <xf numFmtId="166" fontId="23" fillId="0" borderId="1" xfId="0" applyNumberFormat="1" applyFont="1" applyBorder="1" applyAlignment="1">
      <alignment horizontal="center" vertical="center"/>
    </xf>
    <xf numFmtId="3" fontId="12" fillId="4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/>
    </xf>
    <xf numFmtId="165" fontId="4" fillId="0" borderId="1" xfId="1" applyNumberFormat="1" applyFont="1" applyBorder="1"/>
    <xf numFmtId="3" fontId="4" fillId="0" borderId="1" xfId="0" applyNumberFormat="1" applyFont="1" applyBorder="1" applyAlignment="1">
      <alignment horizontal="right"/>
    </xf>
    <xf numFmtId="10" fontId="2" fillId="0" borderId="0" xfId="2" applyNumberFormat="1" applyAlignment="1">
      <alignment horizontal="right"/>
    </xf>
    <xf numFmtId="166" fontId="24" fillId="0" borderId="1" xfId="0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3" fontId="12" fillId="4" borderId="1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0" fontId="0" fillId="2" borderId="1" xfId="0" applyFill="1" applyBorder="1"/>
    <xf numFmtId="165" fontId="4" fillId="0" borderId="1" xfId="0" applyNumberFormat="1" applyFont="1" applyBorder="1"/>
    <xf numFmtId="165" fontId="4" fillId="0" borderId="1" xfId="1" applyNumberFormat="1" applyFont="1" applyBorder="1" applyAlignment="1">
      <alignment horizontal="right"/>
    </xf>
    <xf numFmtId="10" fontId="2" fillId="0" borderId="0" xfId="0" applyNumberFormat="1" applyFont="1" applyAlignment="1">
      <alignment horizontal="right"/>
    </xf>
    <xf numFmtId="9" fontId="0" fillId="0" borderId="0" xfId="0" applyNumberFormat="1"/>
    <xf numFmtId="168" fontId="11" fillId="0" borderId="0" xfId="0" applyNumberFormat="1" applyFont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25" fillId="0" borderId="1" xfId="0" applyFont="1" applyBorder="1"/>
    <xf numFmtId="9" fontId="0" fillId="0" borderId="0" xfId="2" applyFont="1"/>
    <xf numFmtId="0" fontId="3" fillId="3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3" fontId="12" fillId="0" borderId="1" xfId="0" applyNumberFormat="1" applyFont="1" applyBorder="1"/>
    <xf numFmtId="3" fontId="11" fillId="4" borderId="1" xfId="0" applyNumberFormat="1" applyFont="1" applyFill="1" applyBorder="1" applyAlignment="1">
      <alignment horizontal="right" vertical="center"/>
    </xf>
    <xf numFmtId="10" fontId="3" fillId="0" borderId="1" xfId="0" applyNumberFormat="1" applyFont="1" applyBorder="1"/>
    <xf numFmtId="10" fontId="0" fillId="0" borderId="0" xfId="0" applyNumberFormat="1" applyAlignment="1">
      <alignment horizontal="right"/>
    </xf>
    <xf numFmtId="14" fontId="5" fillId="0" borderId="1" xfId="0" applyNumberFormat="1" applyFont="1" applyBorder="1"/>
    <xf numFmtId="0" fontId="28" fillId="0" borderId="0" xfId="0" applyFont="1" applyAlignment="1">
      <alignment vertical="center"/>
    </xf>
    <xf numFmtId="14" fontId="8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9" fontId="12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/>
    </xf>
    <xf numFmtId="0" fontId="7" fillId="0" borderId="1" xfId="0" applyFont="1" applyBorder="1"/>
    <xf numFmtId="0" fontId="6" fillId="0" borderId="0" xfId="0" applyFont="1"/>
    <xf numFmtId="0" fontId="29" fillId="0" borderId="1" xfId="0" applyFont="1" applyBorder="1" applyAlignment="1">
      <alignment vertical="center"/>
    </xf>
    <xf numFmtId="171" fontId="9" fillId="0" borderId="1" xfId="0" applyNumberFormat="1" applyFont="1" applyBorder="1" applyAlignment="1">
      <alignment horizontal="left" vertical="center"/>
    </xf>
    <xf numFmtId="165" fontId="26" fillId="0" borderId="1" xfId="1" applyNumberFormat="1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10" fillId="5" borderId="1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 applyAlignment="1">
      <alignment vertical="center"/>
    </xf>
    <xf numFmtId="3" fontId="10" fillId="8" borderId="1" xfId="0" applyNumberFormat="1" applyFont="1" applyFill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wrapText="1"/>
    </xf>
    <xf numFmtId="165" fontId="2" fillId="0" borderId="1" xfId="1" applyNumberFormat="1" applyBorder="1"/>
    <xf numFmtId="0" fontId="0" fillId="7" borderId="0" xfId="0" applyFill="1" applyAlignment="1">
      <alignment horizontal="right"/>
    </xf>
    <xf numFmtId="0" fontId="14" fillId="0" borderId="0" xfId="0" applyFont="1" applyAlignment="1">
      <alignment vertical="center" wrapText="1"/>
    </xf>
    <xf numFmtId="49" fontId="9" fillId="0" borderId="9" xfId="0" applyNumberFormat="1" applyFont="1" applyBorder="1" applyAlignment="1">
      <alignment vertical="center"/>
    </xf>
    <xf numFmtId="17" fontId="9" fillId="0" borderId="10" xfId="0" applyNumberFormat="1" applyFont="1" applyBorder="1" applyAlignment="1">
      <alignment horizontal="left" vertical="center" wrapText="1"/>
    </xf>
    <xf numFmtId="3" fontId="30" fillId="8" borderId="11" xfId="0" applyNumberFormat="1" applyFont="1" applyFill="1" applyBorder="1" applyAlignment="1">
      <alignment horizontal="right" vertical="center"/>
    </xf>
    <xf numFmtId="3" fontId="30" fillId="8" borderId="0" xfId="0" applyNumberFormat="1" applyFont="1" applyFill="1" applyAlignment="1">
      <alignment horizontal="right" vertical="center"/>
    </xf>
    <xf numFmtId="0" fontId="14" fillId="0" borderId="1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3" fontId="31" fillId="8" borderId="0" xfId="0" applyNumberFormat="1" applyFont="1" applyFill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/>
    </xf>
    <xf numFmtId="3" fontId="31" fillId="9" borderId="1" xfId="0" applyNumberFormat="1" applyFont="1" applyFill="1" applyBorder="1" applyAlignment="1">
      <alignment horizontal="right" vertical="center"/>
    </xf>
    <xf numFmtId="3" fontId="31" fillId="9" borderId="15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3" fontId="12" fillId="9" borderId="1" xfId="0" applyNumberFormat="1" applyFont="1" applyFill="1" applyBorder="1" applyAlignment="1">
      <alignment horizontal="right" vertical="center"/>
    </xf>
    <xf numFmtId="3" fontId="12" fillId="9" borderId="15" xfId="0" applyNumberFormat="1" applyFont="1" applyFill="1" applyBorder="1" applyAlignment="1">
      <alignment horizontal="right" vertical="center"/>
    </xf>
    <xf numFmtId="3" fontId="32" fillId="9" borderId="15" xfId="0" applyNumberFormat="1" applyFont="1" applyFill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3" fontId="12" fillId="9" borderId="16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3" fontId="27" fillId="9" borderId="4" xfId="0" applyNumberFormat="1" applyFont="1" applyFill="1" applyBorder="1" applyAlignment="1">
      <alignment horizontal="right" vertical="center"/>
    </xf>
    <xf numFmtId="3" fontId="10" fillId="9" borderId="17" xfId="0" applyNumberFormat="1" applyFont="1" applyFill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3" fontId="31" fillId="9" borderId="19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3" fontId="30" fillId="9" borderId="20" xfId="0" applyNumberFormat="1" applyFont="1" applyFill="1" applyBorder="1" applyAlignment="1">
      <alignment horizontal="right" vertical="center"/>
    </xf>
    <xf numFmtId="3" fontId="12" fillId="3" borderId="21" xfId="0" applyNumberFormat="1" applyFont="1" applyFill="1" applyBorder="1" applyAlignment="1">
      <alignment horizontal="center" vertical="center" wrapText="1"/>
    </xf>
    <xf numFmtId="3" fontId="14" fillId="3" borderId="21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/>
    </xf>
    <xf numFmtId="49" fontId="9" fillId="0" borderId="22" xfId="0" applyNumberFormat="1" applyFont="1" applyBorder="1" applyAlignment="1">
      <alignment horizontal="right" vertical="center"/>
    </xf>
    <xf numFmtId="17" fontId="9" fillId="0" borderId="23" xfId="0" applyNumberFormat="1" applyFont="1" applyBorder="1" applyAlignment="1">
      <alignment horizontal="left" vertical="center"/>
    </xf>
    <xf numFmtId="0" fontId="15" fillId="0" borderId="0" xfId="0" applyFont="1"/>
    <xf numFmtId="0" fontId="0" fillId="5" borderId="0" xfId="0" applyFill="1"/>
    <xf numFmtId="0" fontId="15" fillId="0" borderId="3" xfId="0" applyFont="1" applyBorder="1"/>
    <xf numFmtId="0" fontId="25" fillId="0" borderId="3" xfId="0" applyFont="1" applyBorder="1"/>
    <xf numFmtId="0" fontId="12" fillId="0" borderId="24" xfId="0" applyFont="1" applyBorder="1" applyAlignment="1">
      <alignment horizontal="right" vertical="center"/>
    </xf>
    <xf numFmtId="4" fontId="11" fillId="0" borderId="24" xfId="0" applyNumberFormat="1" applyFont="1" applyBorder="1" applyAlignment="1">
      <alignment horizontal="left" vertical="center"/>
    </xf>
    <xf numFmtId="3" fontId="12" fillId="9" borderId="25" xfId="0" applyNumberFormat="1" applyFont="1" applyFill="1" applyBorder="1" applyAlignment="1">
      <alignment horizontal="right" vertical="center"/>
    </xf>
    <xf numFmtId="3" fontId="12" fillId="9" borderId="24" xfId="0" applyNumberFormat="1" applyFont="1" applyFill="1" applyBorder="1" applyAlignment="1">
      <alignment horizontal="right" vertical="center"/>
    </xf>
    <xf numFmtId="3" fontId="12" fillId="9" borderId="26" xfId="0" applyNumberFormat="1" applyFont="1" applyFill="1" applyBorder="1" applyAlignment="1">
      <alignment horizontal="right" vertical="center"/>
    </xf>
    <xf numFmtId="3" fontId="3" fillId="0" borderId="0" xfId="0" applyNumberFormat="1" applyFont="1"/>
    <xf numFmtId="4" fontId="11" fillId="0" borderId="1" xfId="0" applyNumberFormat="1" applyFont="1" applyBorder="1" applyAlignment="1">
      <alignment horizontal="left" vertical="center"/>
    </xf>
    <xf numFmtId="3" fontId="12" fillId="0" borderId="3" xfId="0" applyNumberFormat="1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/>
    </xf>
    <xf numFmtId="10" fontId="3" fillId="0" borderId="0" xfId="0" applyNumberFormat="1" applyFont="1"/>
    <xf numFmtId="37" fontId="12" fillId="0" borderId="3" xfId="1" applyNumberFormat="1" applyFont="1" applyBorder="1" applyAlignment="1" applyProtection="1">
      <alignment horizontal="right" vertical="center"/>
      <protection locked="0"/>
    </xf>
    <xf numFmtId="37" fontId="12" fillId="0" borderId="1" xfId="1" applyNumberFormat="1" applyFont="1" applyBorder="1" applyAlignment="1" applyProtection="1">
      <alignment horizontal="right" vertical="center"/>
      <protection locked="0"/>
    </xf>
    <xf numFmtId="37" fontId="12" fillId="0" borderId="6" xfId="1" applyNumberFormat="1" applyFont="1" applyBorder="1" applyAlignment="1" applyProtection="1">
      <alignment horizontal="right" vertical="center"/>
      <protection locked="0"/>
    </xf>
    <xf numFmtId="172" fontId="11" fillId="0" borderId="1" xfId="0" applyNumberFormat="1" applyFont="1" applyBorder="1" applyAlignment="1">
      <alignment horizontal="left" vertical="center"/>
    </xf>
    <xf numFmtId="3" fontId="31" fillId="0" borderId="1" xfId="0" applyNumberFormat="1" applyFont="1" applyBorder="1" applyAlignment="1">
      <alignment horizontal="right" vertical="center"/>
    </xf>
    <xf numFmtId="0" fontId="30" fillId="0" borderId="27" xfId="0" applyFont="1" applyBorder="1" applyAlignment="1">
      <alignment horizontal="right" vertical="center"/>
    </xf>
    <xf numFmtId="17" fontId="9" fillId="0" borderId="0" xfId="0" applyNumberFormat="1" applyFont="1" applyAlignment="1">
      <alignment horizontal="left" vertical="center"/>
    </xf>
    <xf numFmtId="3" fontId="9" fillId="9" borderId="8" xfId="0" applyNumberFormat="1" applyFont="1" applyFill="1" applyBorder="1" applyAlignment="1">
      <alignment horizontal="right" vertical="center"/>
    </xf>
    <xf numFmtId="3" fontId="30" fillId="9" borderId="8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left" vertical="center" wrapText="1"/>
    </xf>
    <xf numFmtId="3" fontId="30" fillId="8" borderId="1" xfId="0" applyNumberFormat="1" applyFont="1" applyFill="1" applyBorder="1" applyAlignment="1">
      <alignment horizontal="right" vertical="center"/>
    </xf>
    <xf numFmtId="3" fontId="31" fillId="8" borderId="1" xfId="0" applyNumberFormat="1" applyFont="1" applyFill="1" applyBorder="1" applyAlignment="1">
      <alignment horizontal="right" vertical="center"/>
    </xf>
    <xf numFmtId="3" fontId="27" fillId="9" borderId="1" xfId="0" applyNumberFormat="1" applyFont="1" applyFill="1" applyBorder="1" applyAlignment="1">
      <alignment horizontal="right" vertical="center"/>
    </xf>
    <xf numFmtId="3" fontId="10" fillId="9" borderId="1" xfId="0" applyNumberFormat="1" applyFont="1" applyFill="1" applyBorder="1" applyAlignment="1">
      <alignment horizontal="right" vertical="center"/>
    </xf>
    <xf numFmtId="44" fontId="0" fillId="0" borderId="1" xfId="3" applyFont="1" applyBorder="1"/>
    <xf numFmtId="0" fontId="10" fillId="0" borderId="27" xfId="0" applyFont="1" applyBorder="1" applyAlignment="1">
      <alignment horizontal="right" vertical="center"/>
    </xf>
    <xf numFmtId="3" fontId="31" fillId="9" borderId="8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right" vertical="center"/>
    </xf>
    <xf numFmtId="17" fontId="9" fillId="0" borderId="1" xfId="0" applyNumberFormat="1" applyFont="1" applyBorder="1" applyAlignment="1">
      <alignment horizontal="left" vertical="center"/>
    </xf>
    <xf numFmtId="3" fontId="12" fillId="9" borderId="1" xfId="0" applyNumberFormat="1" applyFont="1" applyFill="1" applyBorder="1"/>
    <xf numFmtId="3" fontId="32" fillId="9" borderId="1" xfId="0" applyNumberFormat="1" applyFont="1" applyFill="1" applyBorder="1" applyAlignment="1">
      <alignment horizontal="right" vertical="center"/>
    </xf>
    <xf numFmtId="37" fontId="12" fillId="0" borderId="1" xfId="1" applyNumberFormat="1" applyFont="1" applyBorder="1" applyAlignment="1" applyProtection="1">
      <protection locked="0"/>
    </xf>
    <xf numFmtId="3" fontId="9" fillId="9" borderId="1" xfId="0" applyNumberFormat="1" applyFont="1" applyFill="1" applyBorder="1" applyAlignment="1">
      <alignment horizontal="right" vertic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2" fillId="0" borderId="5" xfId="0" applyFont="1" applyBorder="1"/>
    <xf numFmtId="0" fontId="2" fillId="0" borderId="28" xfId="0" applyFont="1" applyBorder="1"/>
    <xf numFmtId="0" fontId="0" fillId="0" borderId="7" xfId="0" applyBorder="1"/>
    <xf numFmtId="0" fontId="0" fillId="0" borderId="8" xfId="0" applyBorder="1"/>
    <xf numFmtId="165" fontId="0" fillId="0" borderId="8" xfId="1" applyNumberFormat="1" applyFont="1" applyBorder="1"/>
    <xf numFmtId="165" fontId="0" fillId="0" borderId="2" xfId="1" applyNumberFormat="1" applyFont="1" applyBorder="1"/>
    <xf numFmtId="0" fontId="0" fillId="0" borderId="27" xfId="0" applyBorder="1"/>
    <xf numFmtId="0" fontId="0" fillId="0" borderId="5" xfId="0" applyBorder="1"/>
    <xf numFmtId="165" fontId="3" fillId="2" borderId="4" xfId="1" applyNumberFormat="1" applyFont="1" applyFill="1" applyBorder="1"/>
    <xf numFmtId="165" fontId="3" fillId="0" borderId="4" xfId="1" applyNumberFormat="1" applyFont="1" applyBorder="1"/>
    <xf numFmtId="165" fontId="3" fillId="0" borderId="29" xfId="1" applyNumberFormat="1" applyFont="1" applyBorder="1"/>
    <xf numFmtId="0" fontId="0" fillId="0" borderId="29" xfId="0" applyBorder="1"/>
    <xf numFmtId="0" fontId="0" fillId="0" borderId="28" xfId="0" applyBorder="1"/>
    <xf numFmtId="165" fontId="0" fillId="0" borderId="7" xfId="1" applyNumberFormat="1" applyFont="1" applyBorder="1"/>
    <xf numFmtId="0" fontId="2" fillId="0" borderId="30" xfId="0" applyFont="1" applyBorder="1"/>
    <xf numFmtId="0" fontId="2" fillId="0" borderId="31" xfId="0" applyFont="1" applyBorder="1"/>
    <xf numFmtId="0" fontId="0" fillId="0" borderId="32" xfId="0" applyBorder="1"/>
    <xf numFmtId="0" fontId="2" fillId="0" borderId="32" xfId="0" applyFont="1" applyBorder="1"/>
    <xf numFmtId="0" fontId="0" fillId="0" borderId="31" xfId="0" applyBorder="1"/>
    <xf numFmtId="165" fontId="0" fillId="0" borderId="33" xfId="1" applyNumberFormat="1" applyFont="1" applyBorder="1"/>
    <xf numFmtId="165" fontId="0" fillId="0" borderId="34" xfId="1" applyNumberFormat="1" applyFont="1" applyBorder="1"/>
    <xf numFmtId="165" fontId="0" fillId="0" borderId="35" xfId="1" applyNumberFormat="1" applyFont="1" applyBorder="1"/>
    <xf numFmtId="165" fontId="2" fillId="0" borderId="8" xfId="1" applyNumberFormat="1" applyBorder="1"/>
    <xf numFmtId="0" fontId="6" fillId="0" borderId="27" xfId="0" applyFont="1" applyBorder="1" applyAlignment="1">
      <alignment horizontal="center"/>
    </xf>
    <xf numFmtId="44" fontId="0" fillId="0" borderId="27" xfId="3" applyFont="1" applyBorder="1" applyAlignment="1">
      <alignment horizontal="right"/>
    </xf>
    <xf numFmtId="44" fontId="0" fillId="0" borderId="0" xfId="3" applyFont="1" applyFill="1" applyBorder="1" applyAlignment="1">
      <alignment horizontal="right"/>
    </xf>
    <xf numFmtId="44" fontId="0" fillId="0" borderId="0" xfId="3" applyFont="1" applyAlignment="1">
      <alignment horizontal="right"/>
    </xf>
    <xf numFmtId="44" fontId="0" fillId="0" borderId="0" xfId="0" applyNumberFormat="1"/>
    <xf numFmtId="0" fontId="2" fillId="0" borderId="29" xfId="0" applyFont="1" applyBorder="1"/>
    <xf numFmtId="165" fontId="0" fillId="0" borderId="16" xfId="1" applyNumberFormat="1" applyFont="1" applyBorder="1"/>
    <xf numFmtId="165" fontId="0" fillId="0" borderId="36" xfId="1" applyNumberFormat="1" applyFont="1" applyBorder="1"/>
    <xf numFmtId="0" fontId="0" fillId="0" borderId="37" xfId="0" applyBorder="1"/>
    <xf numFmtId="0" fontId="2" fillId="0" borderId="38" xfId="0" applyFont="1" applyBorder="1"/>
    <xf numFmtId="165" fontId="0" fillId="0" borderId="38" xfId="1" applyNumberFormat="1" applyFont="1" applyBorder="1"/>
    <xf numFmtId="0" fontId="2" fillId="0" borderId="27" xfId="0" applyFont="1" applyBorder="1"/>
    <xf numFmtId="165" fontId="0" fillId="5" borderId="8" xfId="1" applyNumberFormat="1" applyFont="1" applyFill="1" applyBorder="1"/>
    <xf numFmtId="165" fontId="0" fillId="5" borderId="2" xfId="1" applyNumberFormat="1" applyFont="1" applyFill="1" applyBorder="1"/>
    <xf numFmtId="0" fontId="2" fillId="0" borderId="37" xfId="0" applyFont="1" applyBorder="1"/>
    <xf numFmtId="165" fontId="0" fillId="0" borderId="16" xfId="1" applyNumberFormat="1" applyFont="1" applyBorder="1" applyAlignment="1">
      <alignment horizontal="right" vertical="center"/>
    </xf>
    <xf numFmtId="165" fontId="0" fillId="0" borderId="27" xfId="0" applyNumberFormat="1" applyBorder="1"/>
    <xf numFmtId="3" fontId="0" fillId="0" borderId="34" xfId="0" applyNumberFormat="1" applyBorder="1"/>
    <xf numFmtId="3" fontId="0" fillId="0" borderId="34" xfId="0" applyNumberFormat="1" applyBorder="1" applyAlignment="1">
      <alignment horizontal="right"/>
    </xf>
    <xf numFmtId="3" fontId="0" fillId="0" borderId="35" xfId="0" applyNumberFormat="1" applyBorder="1"/>
    <xf numFmtId="3" fontId="3" fillId="0" borderId="4" xfId="0" applyNumberFormat="1" applyFont="1" applyBorder="1"/>
    <xf numFmtId="0" fontId="33" fillId="0" borderId="0" xfId="0" applyFont="1"/>
    <xf numFmtId="173" fontId="0" fillId="0" borderId="0" xfId="0" applyNumberFormat="1"/>
    <xf numFmtId="174" fontId="3" fillId="0" borderId="1" xfId="0" applyNumberFormat="1" applyFont="1" applyBorder="1"/>
    <xf numFmtId="49" fontId="12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9" fontId="0" fillId="0" borderId="1" xfId="4" applyFont="1" applyBorder="1"/>
    <xf numFmtId="3" fontId="12" fillId="2" borderId="1" xfId="5" applyNumberFormat="1" applyFont="1" applyFill="1" applyBorder="1" applyAlignment="1">
      <alignment horizontal="right" vertical="center"/>
    </xf>
    <xf numFmtId="3" fontId="12" fillId="0" borderId="1" xfId="5" applyNumberFormat="1" applyFont="1" applyBorder="1" applyAlignment="1">
      <alignment horizontal="right" vertical="center"/>
    </xf>
    <xf numFmtId="3" fontId="3" fillId="0" borderId="1" xfId="5" applyNumberFormat="1" applyFont="1" applyBorder="1" applyAlignment="1">
      <alignment horizontal="right"/>
    </xf>
    <xf numFmtId="0" fontId="3" fillId="2" borderId="1" xfId="5" applyFont="1" applyFill="1" applyBorder="1" applyAlignment="1">
      <alignment horizontal="right"/>
    </xf>
    <xf numFmtId="3" fontId="18" fillId="0" borderId="1" xfId="5" applyNumberFormat="1" applyFont="1" applyBorder="1" applyAlignment="1">
      <alignment horizontal="right"/>
    </xf>
    <xf numFmtId="3" fontId="3" fillId="0" borderId="1" xfId="6" applyNumberFormat="1" applyFont="1" applyBorder="1"/>
    <xf numFmtId="3" fontId="12" fillId="0" borderId="1" xfId="6" applyNumberFormat="1" applyFont="1" applyBorder="1" applyAlignment="1">
      <alignment horizontal="right" vertical="center"/>
    </xf>
    <xf numFmtId="3" fontId="12" fillId="2" borderId="1" xfId="6" applyNumberFormat="1" applyFont="1" applyFill="1" applyBorder="1" applyAlignment="1">
      <alignment horizontal="right" vertical="center"/>
    </xf>
    <xf numFmtId="3" fontId="12" fillId="9" borderId="1" xfId="6" applyNumberFormat="1" applyFont="1" applyFill="1" applyBorder="1" applyAlignment="1">
      <alignment horizontal="right" vertical="center"/>
    </xf>
    <xf numFmtId="0" fontId="3" fillId="0" borderId="1" xfId="6" applyFont="1" applyBorder="1"/>
    <xf numFmtId="3" fontId="2" fillId="0" borderId="0" xfId="0" applyNumberFormat="1" applyFont="1" applyAlignment="1">
      <alignment horizontal="right"/>
    </xf>
    <xf numFmtId="0" fontId="11" fillId="0" borderId="8" xfId="0" applyFont="1" applyBorder="1" applyAlignment="1">
      <alignment horizontal="left" vertical="center"/>
    </xf>
    <xf numFmtId="173" fontId="0" fillId="0" borderId="1" xfId="0" applyNumberFormat="1" applyBorder="1" applyAlignment="1">
      <alignment horizontal="right" wrapText="1"/>
    </xf>
    <xf numFmtId="6" fontId="0" fillId="0" borderId="1" xfId="0" applyNumberFormat="1" applyBorder="1" applyAlignment="1">
      <alignment horizontal="right" wrapText="1"/>
    </xf>
    <xf numFmtId="164" fontId="0" fillId="0" borderId="43" xfId="0" applyNumberFormat="1" applyBorder="1"/>
    <xf numFmtId="3" fontId="4" fillId="0" borderId="48" xfId="0" applyNumberFormat="1" applyFont="1" applyBorder="1"/>
    <xf numFmtId="164" fontId="0" fillId="0" borderId="41" xfId="0" applyNumberFormat="1" applyBorder="1"/>
    <xf numFmtId="0" fontId="3" fillId="0" borderId="5" xfId="0" applyFont="1" applyBorder="1"/>
    <xf numFmtId="0" fontId="3" fillId="0" borderId="46" xfId="0" applyFont="1" applyBorder="1"/>
    <xf numFmtId="173" fontId="7" fillId="0" borderId="47" xfId="0" applyNumberFormat="1" applyFont="1" applyBorder="1"/>
    <xf numFmtId="164" fontId="7" fillId="0" borderId="48" xfId="0" applyNumberFormat="1" applyFont="1" applyBorder="1"/>
    <xf numFmtId="0" fontId="33" fillId="0" borderId="39" xfId="0" applyFont="1" applyBorder="1"/>
    <xf numFmtId="173" fontId="0" fillId="0" borderId="40" xfId="0" applyNumberFormat="1" applyBorder="1" applyAlignment="1">
      <alignment horizontal="right" wrapText="1"/>
    </xf>
    <xf numFmtId="0" fontId="2" fillId="0" borderId="42" xfId="0" applyFont="1" applyBorder="1"/>
    <xf numFmtId="0" fontId="0" fillId="0" borderId="44" xfId="0" applyBorder="1"/>
    <xf numFmtId="173" fontId="7" fillId="0" borderId="34" xfId="0" applyNumberFormat="1" applyFont="1" applyBorder="1"/>
    <xf numFmtId="164" fontId="7" fillId="0" borderId="45" xfId="0" applyNumberFormat="1" applyFont="1" applyBorder="1"/>
    <xf numFmtId="0" fontId="0" fillId="0" borderId="42" xfId="0" applyBorder="1"/>
    <xf numFmtId="0" fontId="0" fillId="2" borderId="42" xfId="0" applyFill="1" applyBorder="1"/>
    <xf numFmtId="0" fontId="2" fillId="2" borderId="42" xfId="0" applyFont="1" applyFill="1" applyBorder="1"/>
    <xf numFmtId="0" fontId="0" fillId="2" borderId="49" xfId="0" applyFill="1" applyBorder="1"/>
    <xf numFmtId="173" fontId="0" fillId="0" borderId="1" xfId="0" applyNumberFormat="1" applyBorder="1"/>
    <xf numFmtId="173" fontId="0" fillId="0" borderId="16" xfId="0" applyNumberFormat="1" applyBorder="1"/>
    <xf numFmtId="173" fontId="4" fillId="0" borderId="34" xfId="0" applyNumberFormat="1" applyFont="1" applyBorder="1"/>
    <xf numFmtId="44" fontId="0" fillId="0" borderId="1" xfId="7" applyFont="1" applyBorder="1"/>
    <xf numFmtId="164" fontId="0" fillId="0" borderId="1" xfId="0" applyNumberFormat="1" applyBorder="1"/>
    <xf numFmtId="173" fontId="0" fillId="6" borderId="1" xfId="0" applyNumberFormat="1" applyFill="1" applyBorder="1"/>
    <xf numFmtId="173" fontId="0" fillId="6" borderId="1" xfId="0" applyNumberFormat="1" applyFill="1" applyBorder="1" applyAlignment="1">
      <alignment horizontal="right" wrapText="1"/>
    </xf>
    <xf numFmtId="164" fontId="4" fillId="0" borderId="50" xfId="0" applyNumberFormat="1" applyFont="1" applyBorder="1"/>
    <xf numFmtId="0" fontId="0" fillId="0" borderId="16" xfId="0" applyBorder="1"/>
    <xf numFmtId="0" fontId="3" fillId="0" borderId="40" xfId="0" applyFont="1" applyBorder="1"/>
    <xf numFmtId="0" fontId="3" fillId="0" borderId="16" xfId="0" applyFont="1" applyBorder="1"/>
    <xf numFmtId="3" fontId="3" fillId="0" borderId="8" xfId="0" applyNumberFormat="1" applyFont="1" applyBorder="1"/>
  </cellXfs>
  <cellStyles count="8">
    <cellStyle name="Comma 2" xfId="1" xr:uid="{8486EC89-7AB2-493E-B500-2F4CD544C72F}"/>
    <cellStyle name="Currency" xfId="7" builtinId="4"/>
    <cellStyle name="Currency 2" xfId="3" xr:uid="{1D0D2363-FEC4-49E8-BA07-6967C8CF24C8}"/>
    <cellStyle name="Normal" xfId="0" builtinId="0"/>
    <cellStyle name="Normal 2" xfId="5" xr:uid="{11A39C1F-4949-48EB-8F16-203DD5EE2924}"/>
    <cellStyle name="Normal 3" xfId="6" xr:uid="{8489E596-2155-4FEF-B68D-5A2C04363648}"/>
    <cellStyle name="Percent" xfId="4" builtinId="5"/>
    <cellStyle name="Percent 2" xfId="2" xr:uid="{B7ED7DB6-F9AC-4E53-A80E-A2F2B0EDA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0%20Budget\2020%20Proposed%20&amp;%20Default%20Budget%20%20(version%201)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 Budget"/>
      <sheetName val="2020 Budget Summary"/>
      <sheetName val="Executive 2020"/>
      <sheetName val="Town Clerk 2020"/>
      <sheetName val="Finance-Tax Collecting 2020"/>
      <sheetName val="Real Property Appr 2020"/>
      <sheetName val="Legal 2020"/>
      <sheetName val="Planning Zoning 2020"/>
      <sheetName val="General Buildings 2020"/>
      <sheetName val="Adv-Reg-Prop.Liab-Oth Gov 2020"/>
      <sheetName val="Police 2020"/>
      <sheetName val="Fire 2020"/>
      <sheetName val="Dispatch-BLD INSPECTION 2020"/>
      <sheetName val="Hwy 2020"/>
      <sheetName val=" St Lighting 2020"/>
      <sheetName val="Ambulance GF 2020"/>
      <sheetName val="Health Agencies 2020"/>
      <sheetName val="Welfare 2020"/>
      <sheetName val="Parks 2020"/>
      <sheetName val="Library 2020"/>
      <sheetName val="CULTURE-CONS COMM 2020"/>
      <sheetName val="Debt Service GF 2020"/>
      <sheetName val="COUNTRY CLUB 2020"/>
      <sheetName val="Parks &amp; Rec spec 2020"/>
      <sheetName val="Revenue est. 2020"/>
      <sheetName val="Totals"/>
      <sheetName val="Chart"/>
      <sheetName val="Warrant Articles"/>
    </sheetNames>
    <sheetDataSet>
      <sheetData sheetId="0"/>
      <sheetData sheetId="1"/>
      <sheetData sheetId="2">
        <row r="1">
          <cell r="E1" t="str">
            <v>2019 Unaudited 09/30/2018</v>
          </cell>
        </row>
      </sheetData>
      <sheetData sheetId="3">
        <row r="1">
          <cell r="E1" t="str">
            <v>2019 Unaudited 09/30/2018</v>
          </cell>
        </row>
      </sheetData>
      <sheetData sheetId="4">
        <row r="1">
          <cell r="E1" t="str">
            <v>2019 Unaudited 09/30/2018</v>
          </cell>
        </row>
      </sheetData>
      <sheetData sheetId="5">
        <row r="1">
          <cell r="E1" t="str">
            <v>2019 Unaudited 09/30/2018</v>
          </cell>
        </row>
      </sheetData>
      <sheetData sheetId="6">
        <row r="1">
          <cell r="E1" t="str">
            <v>2019 Unaudited 09/30/2018</v>
          </cell>
        </row>
      </sheetData>
      <sheetData sheetId="7">
        <row r="1">
          <cell r="E1" t="str">
            <v>2019 Unaudited 09/30/2018</v>
          </cell>
        </row>
      </sheetData>
      <sheetData sheetId="8">
        <row r="1">
          <cell r="E1" t="str">
            <v>2019 Unaudited 09/30/2018</v>
          </cell>
        </row>
      </sheetData>
      <sheetData sheetId="9">
        <row r="2">
          <cell r="A2" t="str">
            <v>01-4196</v>
          </cell>
        </row>
      </sheetData>
      <sheetData sheetId="10">
        <row r="1">
          <cell r="E1" t="str">
            <v>2019 Unaudited 09/30/2018</v>
          </cell>
        </row>
      </sheetData>
      <sheetData sheetId="11">
        <row r="1">
          <cell r="E1" t="str">
            <v>2019 Unaudited 09/30/2018</v>
          </cell>
        </row>
      </sheetData>
      <sheetData sheetId="12">
        <row r="2">
          <cell r="A2" t="str">
            <v xml:space="preserve"> 01-4299</v>
          </cell>
        </row>
      </sheetData>
      <sheetData sheetId="13">
        <row r="1">
          <cell r="E1" t="str">
            <v>2019 Unaudited 09/30/2018</v>
          </cell>
        </row>
      </sheetData>
      <sheetData sheetId="14">
        <row r="1">
          <cell r="E1" t="str">
            <v>2019 Unaudited 09/30/2018</v>
          </cell>
        </row>
      </sheetData>
      <sheetData sheetId="15">
        <row r="20">
          <cell r="D20">
            <v>0</v>
          </cell>
        </row>
      </sheetData>
      <sheetData sheetId="16">
        <row r="1">
          <cell r="E1"/>
        </row>
      </sheetData>
      <sheetData sheetId="17">
        <row r="1">
          <cell r="E1">
            <v>0</v>
          </cell>
          <cell r="F1" t="str">
            <v>Comments, Changes
&amp; Adjustments</v>
          </cell>
        </row>
      </sheetData>
      <sheetData sheetId="18">
        <row r="1">
          <cell r="E1">
            <v>0</v>
          </cell>
          <cell r="F1" t="str">
            <v>Comments, Changes
&amp; Adjustments</v>
          </cell>
        </row>
      </sheetData>
      <sheetData sheetId="19"/>
      <sheetData sheetId="20">
        <row r="1">
          <cell r="E1">
            <v>0</v>
          </cell>
        </row>
      </sheetData>
      <sheetData sheetId="21">
        <row r="2">
          <cell r="B2" t="str">
            <v>DEBT SERVICE</v>
          </cell>
        </row>
      </sheetData>
      <sheetData sheetId="22">
        <row r="1">
          <cell r="C1" t="str">
            <v>2019 Budget</v>
          </cell>
          <cell r="D1" t="str">
            <v>2019 Unaudited 12/30/19</v>
          </cell>
          <cell r="E1">
            <v>0</v>
          </cell>
        </row>
      </sheetData>
      <sheetData sheetId="23">
        <row r="1">
          <cell r="E1">
            <v>0</v>
          </cell>
          <cell r="F1" t="str">
            <v>Adjustments,
Changes
&amp; Comments</v>
          </cell>
        </row>
      </sheetData>
      <sheetData sheetId="24">
        <row r="93">
          <cell r="C93">
            <v>1196624</v>
          </cell>
        </row>
      </sheetData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4CA9-3656-433B-B797-20F4F51C253C}">
  <sheetPr>
    <tabColor rgb="FFFF0000"/>
    <pageSetUpPr fitToPage="1"/>
  </sheetPr>
  <dimension ref="A1:J27"/>
  <sheetViews>
    <sheetView tabSelected="1" zoomScaleNormal="100" workbookViewId="0">
      <selection activeCell="C13" sqref="C13"/>
    </sheetView>
  </sheetViews>
  <sheetFormatPr defaultRowHeight="13.2" x14ac:dyDescent="0.25"/>
  <cols>
    <col min="1" max="1" width="9.88671875" bestFit="1" customWidth="1"/>
    <col min="2" max="2" width="50" bestFit="1" customWidth="1"/>
    <col min="3" max="3" width="9.33203125" style="143" customWidth="1"/>
    <col min="4" max="4" width="10" style="84" customWidth="1"/>
    <col min="5" max="5" width="9.33203125" style="84" hidden="1" customWidth="1"/>
    <col min="6" max="6" width="12.5546875" hidden="1" customWidth="1"/>
    <col min="7" max="7" width="10.5546875" customWidth="1"/>
    <col min="8" max="8" width="13.33203125" style="39" bestFit="1" customWidth="1"/>
  </cols>
  <sheetData>
    <row r="1" spans="1:10" ht="45.75" customHeight="1" x14ac:dyDescent="0.25">
      <c r="A1" s="78"/>
      <c r="B1" s="134" t="s">
        <v>0</v>
      </c>
      <c r="C1" s="135" t="s">
        <v>373</v>
      </c>
      <c r="D1" s="135" t="s">
        <v>377</v>
      </c>
      <c r="E1" s="135">
        <f>'[1]Parks 2020'!E1</f>
        <v>0</v>
      </c>
      <c r="F1" s="136" t="str">
        <f>'[1]Parks 2020'!F1</f>
        <v>Comments, Changes
&amp; Adjustments</v>
      </c>
      <c r="G1" s="135" t="s">
        <v>375</v>
      </c>
      <c r="H1" s="113" t="s">
        <v>376</v>
      </c>
      <c r="I1" s="141" t="s">
        <v>8</v>
      </c>
      <c r="J1" s="111" t="s">
        <v>9</v>
      </c>
    </row>
    <row r="2" spans="1:10" ht="15.6" x14ac:dyDescent="0.25">
      <c r="A2" s="20" t="s">
        <v>156</v>
      </c>
      <c r="B2" s="21" t="s">
        <v>157</v>
      </c>
      <c r="C2" s="137"/>
      <c r="D2" s="138"/>
      <c r="E2" s="139"/>
      <c r="F2" s="3"/>
      <c r="G2" s="138"/>
      <c r="H2" s="138"/>
      <c r="I2" s="138"/>
      <c r="J2" s="138"/>
    </row>
    <row r="3" spans="1:10" x14ac:dyDescent="0.25">
      <c r="A3" s="108" t="s">
        <v>61</v>
      </c>
      <c r="B3" s="27" t="s">
        <v>158</v>
      </c>
      <c r="C3" s="28">
        <v>9650</v>
      </c>
      <c r="D3" s="46">
        <v>8800</v>
      </c>
      <c r="E3" s="140"/>
      <c r="F3" s="5"/>
      <c r="G3" s="5">
        <v>9650</v>
      </c>
      <c r="H3" s="58">
        <v>9650</v>
      </c>
      <c r="I3" s="6"/>
      <c r="J3" s="273">
        <f t="shared" ref="J3:J4" si="0">I3/C3</f>
        <v>0</v>
      </c>
    </row>
    <row r="4" spans="1:10" ht="15.6" x14ac:dyDescent="0.25">
      <c r="A4" s="20" t="s">
        <v>59</v>
      </c>
      <c r="B4" s="21" t="s">
        <v>159</v>
      </c>
      <c r="C4" s="34">
        <f>SUM(C3)</f>
        <v>9650</v>
      </c>
      <c r="D4" s="34">
        <f>SUM(D3)</f>
        <v>8800</v>
      </c>
      <c r="E4" s="34">
        <f>SUM(E3)</f>
        <v>0</v>
      </c>
      <c r="F4" s="6"/>
      <c r="G4" s="34">
        <f>SUM(G3)</f>
        <v>9650</v>
      </c>
      <c r="H4" s="34">
        <f>SUM(H3)</f>
        <v>9650</v>
      </c>
      <c r="I4" s="6">
        <f t="shared" ref="I4" si="1">H4-C4</f>
        <v>0</v>
      </c>
      <c r="J4" s="273">
        <f t="shared" si="0"/>
        <v>0</v>
      </c>
    </row>
    <row r="5" spans="1:10" x14ac:dyDescent="0.25">
      <c r="A5" s="3"/>
      <c r="B5" s="3"/>
      <c r="C5" s="28"/>
      <c r="D5" s="46"/>
      <c r="E5" s="46"/>
      <c r="F5" s="3"/>
      <c r="G5" s="3"/>
      <c r="H5" s="8" t="s">
        <v>0</v>
      </c>
      <c r="I5" s="3"/>
      <c r="J5" s="3"/>
    </row>
    <row r="6" spans="1:10" x14ac:dyDescent="0.25">
      <c r="A6" s="3"/>
      <c r="B6" s="3"/>
      <c r="C6" s="58"/>
      <c r="D6" s="3"/>
      <c r="E6" s="3"/>
      <c r="F6" s="3"/>
      <c r="G6" s="3"/>
      <c r="H6" s="58"/>
      <c r="I6" s="3"/>
      <c r="J6" s="3"/>
    </row>
    <row r="7" spans="1:10" ht="39" customHeight="1" x14ac:dyDescent="0.25">
      <c r="A7" s="78"/>
      <c r="B7" s="134"/>
      <c r="C7" s="135" t="str">
        <f>C1</f>
        <v>2024 Budget</v>
      </c>
      <c r="D7" s="135" t="str">
        <f>D1</f>
        <v xml:space="preserve">2024 Unaudited </v>
      </c>
      <c r="E7" s="135">
        <f>E1</f>
        <v>0</v>
      </c>
      <c r="F7" s="44" t="str">
        <f>F1</f>
        <v>Comments, Changes
&amp; Adjustments</v>
      </c>
      <c r="G7" s="135" t="str">
        <f t="shared" ref="G7:H7" si="2">G1</f>
        <v>2025 Default</v>
      </c>
      <c r="H7" s="135" t="str">
        <f t="shared" si="2"/>
        <v>2025 Proposed</v>
      </c>
      <c r="I7" s="141" t="s">
        <v>8</v>
      </c>
      <c r="J7" s="111" t="s">
        <v>9</v>
      </c>
    </row>
    <row r="8" spans="1:10" ht="15.6" x14ac:dyDescent="0.25">
      <c r="A8" s="112" t="s">
        <v>160</v>
      </c>
      <c r="B8" s="21" t="s">
        <v>3</v>
      </c>
      <c r="C8" s="137"/>
      <c r="D8" s="138"/>
      <c r="E8" s="139"/>
      <c r="F8" s="3"/>
      <c r="G8" s="25"/>
      <c r="H8" s="23"/>
      <c r="I8" s="25"/>
      <c r="J8" s="25"/>
    </row>
    <row r="9" spans="1:10" x14ac:dyDescent="0.25">
      <c r="A9" s="108" t="s">
        <v>61</v>
      </c>
      <c r="B9" s="27" t="s">
        <v>161</v>
      </c>
      <c r="C9" s="28">
        <v>1120</v>
      </c>
      <c r="D9" s="46">
        <v>370</v>
      </c>
      <c r="E9" s="46"/>
      <c r="F9" s="5"/>
      <c r="G9" s="142">
        <v>1120</v>
      </c>
      <c r="H9" s="28">
        <v>1250</v>
      </c>
      <c r="I9" s="6">
        <f>H9-C9</f>
        <v>130</v>
      </c>
      <c r="J9" s="273">
        <f>I9/C9</f>
        <v>0.11607142857142858</v>
      </c>
    </row>
    <row r="10" spans="1:10" ht="15.6" x14ac:dyDescent="0.25">
      <c r="A10" s="20" t="s">
        <v>59</v>
      </c>
      <c r="B10" s="21" t="s">
        <v>3</v>
      </c>
      <c r="C10" s="34">
        <f t="shared" ref="C10:H10" si="3">SUM(C9)</f>
        <v>1120</v>
      </c>
      <c r="D10" s="34">
        <f t="shared" si="3"/>
        <v>370</v>
      </c>
      <c r="E10" s="34">
        <f t="shared" si="3"/>
        <v>0</v>
      </c>
      <c r="F10" s="34">
        <f t="shared" si="3"/>
        <v>0</v>
      </c>
      <c r="G10" s="34">
        <f t="shared" si="3"/>
        <v>1120</v>
      </c>
      <c r="H10" s="34">
        <f t="shared" si="3"/>
        <v>1250</v>
      </c>
      <c r="I10" s="6">
        <f>H10-C10</f>
        <v>130</v>
      </c>
      <c r="J10" s="273">
        <f>I10/C10</f>
        <v>0.11607142857142858</v>
      </c>
    </row>
    <row r="11" spans="1:10" x14ac:dyDescent="0.25">
      <c r="C11" s="39"/>
      <c r="D11"/>
      <c r="E11"/>
    </row>
    <row r="12" spans="1:10" x14ac:dyDescent="0.25">
      <c r="C12" s="39"/>
      <c r="D12" s="13"/>
      <c r="E12"/>
    </row>
    <row r="13" spans="1:10" x14ac:dyDescent="0.25">
      <c r="C13" s="39"/>
      <c r="D13"/>
      <c r="E13"/>
    </row>
    <row r="14" spans="1:10" x14ac:dyDescent="0.25">
      <c r="C14" s="39"/>
      <c r="D14"/>
      <c r="E14"/>
    </row>
    <row r="15" spans="1:10" x14ac:dyDescent="0.25">
      <c r="C15" s="39"/>
      <c r="D15"/>
      <c r="E15"/>
    </row>
    <row r="16" spans="1:10" x14ac:dyDescent="0.25">
      <c r="C16" s="39"/>
      <c r="D16"/>
      <c r="E16"/>
    </row>
    <row r="17" spans="3:5" x14ac:dyDescent="0.25">
      <c r="C17" s="39"/>
      <c r="D17"/>
      <c r="E17"/>
    </row>
    <row r="18" spans="3:5" x14ac:dyDescent="0.25">
      <c r="C18" s="39"/>
      <c r="D18"/>
      <c r="E18"/>
    </row>
    <row r="19" spans="3:5" x14ac:dyDescent="0.25">
      <c r="C19" s="39"/>
      <c r="D19"/>
      <c r="E19"/>
    </row>
    <row r="20" spans="3:5" x14ac:dyDescent="0.25">
      <c r="C20" s="39"/>
      <c r="D20"/>
      <c r="E20"/>
    </row>
    <row r="21" spans="3:5" x14ac:dyDescent="0.25">
      <c r="C21" s="39"/>
      <c r="D21"/>
      <c r="E21"/>
    </row>
    <row r="22" spans="3:5" x14ac:dyDescent="0.25">
      <c r="C22" s="39"/>
      <c r="D22"/>
      <c r="E22"/>
    </row>
    <row r="23" spans="3:5" x14ac:dyDescent="0.25">
      <c r="C23" s="39"/>
      <c r="D23"/>
      <c r="E23"/>
    </row>
    <row r="24" spans="3:5" x14ac:dyDescent="0.25">
      <c r="C24" s="39"/>
      <c r="D24"/>
      <c r="E24"/>
    </row>
    <row r="25" spans="3:5" x14ac:dyDescent="0.25">
      <c r="C25" s="39"/>
      <c r="D25"/>
      <c r="E25"/>
    </row>
    <row r="26" spans="3:5" x14ac:dyDescent="0.25">
      <c r="C26" s="39"/>
      <c r="D26"/>
      <c r="E26"/>
    </row>
    <row r="27" spans="3:5" x14ac:dyDescent="0.25">
      <c r="C27" s="39"/>
      <c r="D27"/>
      <c r="E27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66A7-1EEE-4646-B2AE-D76CEEB527F1}">
  <sheetPr>
    <tabColor theme="0"/>
    <pageSetUpPr fitToPage="1"/>
  </sheetPr>
  <dimension ref="A1:I67"/>
  <sheetViews>
    <sheetView topLeftCell="A34" zoomScaleNormal="100" zoomScaleSheetLayoutView="100" workbookViewId="0">
      <selection activeCell="S42" sqref="S42"/>
    </sheetView>
  </sheetViews>
  <sheetFormatPr defaultRowHeight="13.2" x14ac:dyDescent="0.25"/>
  <cols>
    <col min="1" max="1" width="12.109375" customWidth="1"/>
    <col min="2" max="2" width="55.109375" customWidth="1"/>
    <col min="3" max="4" width="11.5546875" style="143" customWidth="1"/>
    <col min="5" max="5" width="11.5546875" style="143" hidden="1" customWidth="1"/>
    <col min="6" max="6" width="11.6640625" hidden="1" customWidth="1"/>
    <col min="7" max="7" width="20.44140625" customWidth="1"/>
    <col min="8" max="8" width="10.5546875" customWidth="1"/>
  </cols>
  <sheetData>
    <row r="1" spans="1:7" ht="39.6" hidden="1" x14ac:dyDescent="0.25">
      <c r="A1" s="144"/>
      <c r="C1" s="135" t="str">
        <f>'[1]COUNTRY CLUB 2020'!C1</f>
        <v>2019 Budget</v>
      </c>
      <c r="D1" s="135" t="str">
        <f>'[1]COUNTRY CLUB 2020'!D1</f>
        <v>2019 Unaudited 12/30/19</v>
      </c>
      <c r="E1" s="135">
        <f>'[1]COUNTRY CLUB 2020'!E1</f>
        <v>0</v>
      </c>
      <c r="F1" s="19" t="s">
        <v>164</v>
      </c>
      <c r="G1" s="135" t="s">
        <v>165</v>
      </c>
    </row>
    <row r="2" spans="1:7" ht="16.2" hidden="1" thickBot="1" x14ac:dyDescent="0.3">
      <c r="A2" s="145" t="s">
        <v>166</v>
      </c>
      <c r="B2" s="146" t="s">
        <v>167</v>
      </c>
      <c r="C2" s="147"/>
      <c r="D2" s="148"/>
      <c r="E2" s="148"/>
      <c r="G2" s="148"/>
    </row>
    <row r="3" spans="1:7" hidden="1" x14ac:dyDescent="0.25">
      <c r="A3" s="149" t="s">
        <v>168</v>
      </c>
      <c r="B3" s="150"/>
      <c r="C3" s="151"/>
      <c r="D3" s="151"/>
      <c r="E3" s="151"/>
      <c r="G3" s="151"/>
    </row>
    <row r="4" spans="1:7" hidden="1" x14ac:dyDescent="0.25">
      <c r="A4" s="152" t="s">
        <v>169</v>
      </c>
      <c r="B4" s="153" t="s">
        <v>170</v>
      </c>
      <c r="C4" s="154"/>
      <c r="D4" s="155"/>
      <c r="E4" s="155"/>
      <c r="G4" s="155"/>
    </row>
    <row r="5" spans="1:7" hidden="1" x14ac:dyDescent="0.25">
      <c r="A5" s="156" t="s">
        <v>171</v>
      </c>
      <c r="B5" s="36" t="s">
        <v>172</v>
      </c>
      <c r="C5" s="157">
        <v>15000</v>
      </c>
      <c r="D5" s="158">
        <v>17216</v>
      </c>
      <c r="E5" s="155"/>
      <c r="G5" s="158">
        <v>15000</v>
      </c>
    </row>
    <row r="6" spans="1:7" hidden="1" x14ac:dyDescent="0.25">
      <c r="A6" s="152" t="s">
        <v>173</v>
      </c>
      <c r="B6" s="153" t="s">
        <v>174</v>
      </c>
      <c r="C6" s="154"/>
      <c r="D6" s="155"/>
      <c r="E6" s="155"/>
      <c r="G6" s="159"/>
    </row>
    <row r="7" spans="1:7" hidden="1" x14ac:dyDescent="0.25">
      <c r="A7" s="152" t="s">
        <v>175</v>
      </c>
      <c r="B7" s="153" t="s">
        <v>176</v>
      </c>
      <c r="C7" s="157">
        <v>1500</v>
      </c>
      <c r="D7" s="158">
        <v>3659</v>
      </c>
      <c r="E7" s="155"/>
      <c r="G7" s="158">
        <v>3600</v>
      </c>
    </row>
    <row r="8" spans="1:7" hidden="1" x14ac:dyDescent="0.25">
      <c r="A8" s="156" t="s">
        <v>177</v>
      </c>
      <c r="B8" s="36" t="s">
        <v>178</v>
      </c>
      <c r="C8" s="157">
        <v>1000</v>
      </c>
      <c r="D8" s="158"/>
      <c r="E8" s="155"/>
      <c r="G8" s="158"/>
    </row>
    <row r="9" spans="1:7" hidden="1" x14ac:dyDescent="0.25">
      <c r="A9" s="152" t="s">
        <v>179</v>
      </c>
      <c r="B9" s="153" t="s">
        <v>180</v>
      </c>
      <c r="C9" s="157">
        <v>5000</v>
      </c>
      <c r="D9" s="158">
        <v>3264</v>
      </c>
      <c r="E9" s="155"/>
      <c r="G9" s="158">
        <v>3000</v>
      </c>
    </row>
    <row r="10" spans="1:7" hidden="1" x14ac:dyDescent="0.25">
      <c r="A10" s="160" t="s">
        <v>181</v>
      </c>
      <c r="B10" s="36" t="s">
        <v>182</v>
      </c>
      <c r="C10" s="157">
        <v>8000</v>
      </c>
      <c r="D10" s="158">
        <v>17818</v>
      </c>
      <c r="E10" s="155"/>
      <c r="G10" s="158">
        <v>17000</v>
      </c>
    </row>
    <row r="11" spans="1:7" hidden="1" x14ac:dyDescent="0.25">
      <c r="A11" s="152" t="s">
        <v>183</v>
      </c>
      <c r="B11" s="153" t="s">
        <v>184</v>
      </c>
      <c r="C11" s="157">
        <v>600</v>
      </c>
      <c r="D11" s="158">
        <v>1680</v>
      </c>
      <c r="E11" s="155"/>
      <c r="G11" s="158">
        <v>1600</v>
      </c>
    </row>
    <row r="12" spans="1:7" hidden="1" x14ac:dyDescent="0.25">
      <c r="A12" s="156" t="s">
        <v>185</v>
      </c>
      <c r="B12" s="36" t="s">
        <v>186</v>
      </c>
      <c r="C12" s="161">
        <v>25</v>
      </c>
      <c r="D12" s="158">
        <v>84</v>
      </c>
      <c r="E12" s="155"/>
      <c r="G12" s="155">
        <v>70</v>
      </c>
    </row>
    <row r="13" spans="1:7" ht="14.4" hidden="1" thickBot="1" x14ac:dyDescent="0.3">
      <c r="A13" s="162"/>
      <c r="B13" s="163" t="s">
        <v>187</v>
      </c>
      <c r="C13" s="164">
        <f>SUM(C4:C12)</f>
        <v>31125</v>
      </c>
      <c r="D13" s="164">
        <f>SUM(D4:D12)</f>
        <v>43721</v>
      </c>
      <c r="E13" s="165"/>
      <c r="G13" s="164">
        <f>SUM(G4:G12)</f>
        <v>40270</v>
      </c>
    </row>
    <row r="14" spans="1:7" hidden="1" x14ac:dyDescent="0.25">
      <c r="A14" s="162"/>
      <c r="B14" s="166" t="s">
        <v>188</v>
      </c>
      <c r="C14" s="167"/>
      <c r="D14" s="167"/>
      <c r="E14" s="167"/>
      <c r="G14" s="167"/>
    </row>
    <row r="15" spans="1:7" ht="16.2" hidden="1" thickBot="1" x14ac:dyDescent="0.3">
      <c r="A15" s="163"/>
      <c r="B15" s="168" t="s">
        <v>189</v>
      </c>
      <c r="C15" s="169"/>
      <c r="D15" s="169"/>
      <c r="E15" s="169"/>
      <c r="G15" s="169"/>
    </row>
    <row r="16" spans="1:7" hidden="1" x14ac:dyDescent="0.25">
      <c r="A16" s="162"/>
      <c r="B16" s="121"/>
      <c r="C16" s="39"/>
      <c r="D16" s="39"/>
      <c r="E16" s="39"/>
    </row>
    <row r="17" spans="1:8" hidden="1" x14ac:dyDescent="0.25">
      <c r="A17" s="162"/>
      <c r="B17" s="121"/>
      <c r="C17" s="39"/>
      <c r="D17" s="39"/>
      <c r="E17" s="39"/>
    </row>
    <row r="18" spans="1:8" ht="40.200000000000003" hidden="1" thickBot="1" x14ac:dyDescent="0.3">
      <c r="A18" s="162"/>
      <c r="B18" s="150"/>
      <c r="C18" s="170" t="str">
        <f>C1</f>
        <v>2019 Budget</v>
      </c>
      <c r="D18" s="170" t="str">
        <f>D1</f>
        <v>2019 Unaudited 12/30/19</v>
      </c>
      <c r="E18" s="170">
        <f>E1</f>
        <v>0</v>
      </c>
      <c r="F18" s="171" t="str">
        <f>F1</f>
        <v>Adjustments,
Changes
&amp; Comments</v>
      </c>
      <c r="G18" s="172" t="s">
        <v>165</v>
      </c>
    </row>
    <row r="19" spans="1:8" ht="15.6" hidden="1" x14ac:dyDescent="0.25">
      <c r="A19" s="173" t="str">
        <f>A2</f>
        <v>10</v>
      </c>
      <c r="B19" s="174" t="str">
        <f>B2</f>
        <v>Parks &amp; Rec. Special Revenue Fund</v>
      </c>
      <c r="C19" s="148"/>
      <c r="D19" s="148"/>
      <c r="E19" s="148"/>
      <c r="F19" s="175" t="s">
        <v>190</v>
      </c>
      <c r="G19" s="176"/>
    </row>
    <row r="20" spans="1:8" hidden="1" x14ac:dyDescent="0.25">
      <c r="A20" s="108"/>
      <c r="B20" s="27" t="s">
        <v>191</v>
      </c>
      <c r="C20" s="157"/>
      <c r="D20" s="157"/>
      <c r="E20" s="157"/>
      <c r="F20" s="177"/>
      <c r="G20" s="157">
        <v>6720</v>
      </c>
    </row>
    <row r="21" spans="1:8" hidden="1" x14ac:dyDescent="0.25">
      <c r="A21" s="108"/>
      <c r="B21" s="27" t="s">
        <v>192</v>
      </c>
      <c r="C21" s="157"/>
      <c r="D21" s="157"/>
      <c r="E21" s="157"/>
      <c r="F21" s="177"/>
      <c r="G21" s="157">
        <v>515</v>
      </c>
    </row>
    <row r="22" spans="1:8" hidden="1" x14ac:dyDescent="0.25">
      <c r="A22" s="108" t="s">
        <v>25</v>
      </c>
      <c r="B22" s="27" t="s">
        <v>193</v>
      </c>
      <c r="C22" s="157">
        <v>1200</v>
      </c>
      <c r="D22" s="157">
        <v>869</v>
      </c>
      <c r="E22" s="157">
        <v>1200</v>
      </c>
      <c r="F22" s="177"/>
      <c r="G22" s="157">
        <v>1000</v>
      </c>
    </row>
    <row r="23" spans="1:8" hidden="1" x14ac:dyDescent="0.25">
      <c r="A23" s="108" t="s">
        <v>111</v>
      </c>
      <c r="B23" s="27" t="s">
        <v>194</v>
      </c>
      <c r="C23" s="157">
        <v>1000</v>
      </c>
      <c r="D23" s="157">
        <v>636</v>
      </c>
      <c r="E23" s="157">
        <v>1000</v>
      </c>
      <c r="F23" s="178"/>
      <c r="G23" s="4">
        <v>1000</v>
      </c>
    </row>
    <row r="24" spans="1:8" hidden="1" x14ac:dyDescent="0.25">
      <c r="A24" s="179" t="s">
        <v>62</v>
      </c>
      <c r="B24" s="180" t="s">
        <v>195</v>
      </c>
      <c r="C24" s="181">
        <v>600</v>
      </c>
      <c r="D24" s="182">
        <v>766</v>
      </c>
      <c r="E24" s="183">
        <v>600</v>
      </c>
      <c r="F24" s="184"/>
      <c r="G24" s="31">
        <v>800</v>
      </c>
      <c r="H24" s="9"/>
    </row>
    <row r="25" spans="1:8" hidden="1" x14ac:dyDescent="0.25">
      <c r="A25" s="108" t="s">
        <v>55</v>
      </c>
      <c r="B25" s="185" t="s">
        <v>196</v>
      </c>
      <c r="C25" s="186">
        <v>600</v>
      </c>
      <c r="D25" s="28">
        <v>358</v>
      </c>
      <c r="E25" s="187">
        <v>600</v>
      </c>
      <c r="F25" s="188"/>
      <c r="G25" s="28">
        <v>500</v>
      </c>
    </row>
    <row r="26" spans="1:8" hidden="1" x14ac:dyDescent="0.25">
      <c r="A26" s="108" t="s">
        <v>197</v>
      </c>
      <c r="B26" s="185" t="s">
        <v>198</v>
      </c>
      <c r="C26" s="189">
        <v>2000</v>
      </c>
      <c r="D26" s="190">
        <v>1765</v>
      </c>
      <c r="E26" s="191">
        <v>2000</v>
      </c>
      <c r="F26" s="2"/>
      <c r="G26" s="190">
        <v>1800</v>
      </c>
    </row>
    <row r="27" spans="1:8" hidden="1" x14ac:dyDescent="0.25">
      <c r="A27" s="108" t="s">
        <v>199</v>
      </c>
      <c r="B27" s="185" t="s">
        <v>180</v>
      </c>
      <c r="C27" s="186">
        <v>10000</v>
      </c>
      <c r="D27" s="28">
        <v>11668</v>
      </c>
      <c r="E27" s="187">
        <v>10000</v>
      </c>
      <c r="F27" s="2"/>
      <c r="G27" s="28">
        <v>11000</v>
      </c>
    </row>
    <row r="28" spans="1:8" hidden="1" x14ac:dyDescent="0.25">
      <c r="A28" s="108" t="s">
        <v>120</v>
      </c>
      <c r="B28" s="192" t="s">
        <v>200</v>
      </c>
      <c r="C28" s="186">
        <v>5500</v>
      </c>
      <c r="D28" s="28">
        <v>3893</v>
      </c>
      <c r="E28" s="187">
        <v>5500</v>
      </c>
      <c r="F28" s="2"/>
      <c r="G28" s="28">
        <v>5935</v>
      </c>
    </row>
    <row r="29" spans="1:8" ht="15.75" hidden="1" customHeight="1" x14ac:dyDescent="0.25">
      <c r="A29" s="108" t="s">
        <v>201</v>
      </c>
      <c r="B29" s="27" t="s">
        <v>202</v>
      </c>
      <c r="C29" s="157">
        <v>500</v>
      </c>
      <c r="D29" s="157">
        <v>317</v>
      </c>
      <c r="E29" s="157">
        <v>500</v>
      </c>
      <c r="G29" s="28">
        <v>500</v>
      </c>
    </row>
    <row r="30" spans="1:8" s="84" customFormat="1" hidden="1" x14ac:dyDescent="0.25">
      <c r="A30" s="108" t="s">
        <v>203</v>
      </c>
      <c r="B30" s="27" t="s">
        <v>204</v>
      </c>
      <c r="C30" s="28">
        <v>5000</v>
      </c>
      <c r="D30" s="28">
        <v>5337</v>
      </c>
      <c r="E30" s="28">
        <v>5000</v>
      </c>
      <c r="F30" s="184"/>
      <c r="G30" s="28">
        <v>5500</v>
      </c>
      <c r="H30"/>
    </row>
    <row r="31" spans="1:8" s="84" customFormat="1" hidden="1" x14ac:dyDescent="0.25">
      <c r="A31" s="108" t="s">
        <v>205</v>
      </c>
      <c r="B31" s="27" t="s">
        <v>206</v>
      </c>
      <c r="C31" s="28">
        <v>5000</v>
      </c>
      <c r="D31" s="28">
        <v>2861</v>
      </c>
      <c r="E31" s="28">
        <v>5000</v>
      </c>
      <c r="F31" s="184"/>
      <c r="G31" s="28">
        <v>5000</v>
      </c>
      <c r="H31"/>
    </row>
    <row r="32" spans="1:8" s="84" customFormat="1" hidden="1" x14ac:dyDescent="0.25">
      <c r="A32" s="108" t="s">
        <v>207</v>
      </c>
      <c r="B32" s="27" t="s">
        <v>176</v>
      </c>
      <c r="C32" s="193"/>
      <c r="D32" s="193" t="s">
        <v>4</v>
      </c>
      <c r="E32" s="193"/>
      <c r="F32" s="184"/>
      <c r="G32" s="4"/>
      <c r="H32"/>
    </row>
    <row r="33" spans="1:9" ht="15.6" hidden="1" x14ac:dyDescent="0.25">
      <c r="A33" s="194" t="s">
        <v>59</v>
      </c>
      <c r="B33" s="195" t="str">
        <f>B19</f>
        <v>Parks &amp; Rec. Special Revenue Fund</v>
      </c>
      <c r="C33" s="196">
        <f>SUM(C20:C32)</f>
        <v>31400</v>
      </c>
      <c r="D33" s="196">
        <f>SUM(D20:D32)</f>
        <v>28470</v>
      </c>
      <c r="E33" s="196">
        <f>SUM(E20:E32)</f>
        <v>31400</v>
      </c>
      <c r="F33" s="197">
        <f>SUM(F20:F32)</f>
        <v>0</v>
      </c>
      <c r="G33" s="196">
        <f>SUM(G20:G32)</f>
        <v>40270</v>
      </c>
    </row>
    <row r="34" spans="1:9" ht="39.6" x14ac:dyDescent="0.25">
      <c r="A34" s="198"/>
      <c r="B34" s="199" t="s">
        <v>327</v>
      </c>
      <c r="C34" s="200" t="s">
        <v>348</v>
      </c>
      <c r="D34" s="200" t="s">
        <v>347</v>
      </c>
      <c r="E34" s="200" t="s">
        <v>163</v>
      </c>
      <c r="F34" s="56" t="s">
        <v>164</v>
      </c>
      <c r="G34" s="200" t="s">
        <v>349</v>
      </c>
      <c r="H34" s="200" t="s">
        <v>209</v>
      </c>
      <c r="I34" s="200" t="s">
        <v>9</v>
      </c>
    </row>
    <row r="35" spans="1:9" ht="15.6" x14ac:dyDescent="0.25">
      <c r="A35" s="114"/>
      <c r="B35" s="201" t="s">
        <v>328</v>
      </c>
      <c r="C35" s="202"/>
      <c r="D35" s="202"/>
      <c r="E35" s="202"/>
      <c r="F35" s="3"/>
      <c r="G35" s="202"/>
      <c r="H35" s="25"/>
      <c r="I35" s="25"/>
    </row>
    <row r="36" spans="1:9" x14ac:dyDescent="0.25">
      <c r="A36" s="81" t="s">
        <v>211</v>
      </c>
      <c r="B36" s="107"/>
      <c r="C36" s="203"/>
      <c r="D36" s="203"/>
      <c r="E36" s="203"/>
      <c r="F36" s="3"/>
      <c r="G36" s="203"/>
      <c r="H36" s="25"/>
      <c r="I36" s="25"/>
    </row>
    <row r="37" spans="1:9" x14ac:dyDescent="0.25">
      <c r="A37" s="3"/>
      <c r="B37" s="5"/>
      <c r="C37" s="157"/>
      <c r="D37" s="157"/>
      <c r="E37" s="154"/>
      <c r="F37" s="3"/>
      <c r="G37" s="157"/>
      <c r="H37" s="6">
        <f>G37-C37</f>
        <v>0</v>
      </c>
      <c r="I37" s="47" t="e">
        <f>H37/C37</f>
        <v>#DIV/0!</v>
      </c>
    </row>
    <row r="38" spans="1:9" x14ac:dyDescent="0.25">
      <c r="A38" s="108"/>
      <c r="B38" s="27"/>
      <c r="C38" s="157"/>
      <c r="D38" s="157"/>
      <c r="E38" s="154"/>
      <c r="F38" s="3"/>
      <c r="G38" s="157"/>
      <c r="H38" s="6">
        <f t="shared" ref="H38:H44" si="0">G38-C38</f>
        <v>0</v>
      </c>
      <c r="I38" s="47" t="e">
        <f t="shared" ref="I38:I44" si="1">H38/C38</f>
        <v>#DIV/0!</v>
      </c>
    </row>
    <row r="39" spans="1:9" x14ac:dyDescent="0.25">
      <c r="A39" s="108"/>
      <c r="B39" s="27"/>
      <c r="C39" s="157"/>
      <c r="D39" s="157"/>
      <c r="E39" s="154"/>
      <c r="F39" s="3"/>
      <c r="G39" s="157"/>
      <c r="H39" s="6">
        <f t="shared" si="0"/>
        <v>0</v>
      </c>
      <c r="I39" s="47" t="e">
        <f t="shared" si="1"/>
        <v>#DIV/0!</v>
      </c>
    </row>
    <row r="40" spans="1:9" x14ac:dyDescent="0.25">
      <c r="A40" s="108"/>
      <c r="B40" s="27"/>
      <c r="C40" s="157"/>
      <c r="D40" s="157"/>
      <c r="E40" s="154"/>
      <c r="F40" s="3"/>
      <c r="G40" s="157"/>
      <c r="H40" s="6">
        <f t="shared" si="0"/>
        <v>0</v>
      </c>
      <c r="I40" s="47" t="e">
        <f t="shared" si="1"/>
        <v>#DIV/0!</v>
      </c>
    </row>
    <row r="41" spans="1:9" x14ac:dyDescent="0.25">
      <c r="A41" s="108"/>
      <c r="B41" s="27"/>
      <c r="C41" s="157"/>
      <c r="D41" s="157"/>
      <c r="E41" s="154"/>
      <c r="F41" s="3"/>
      <c r="G41" s="157"/>
      <c r="H41" s="6">
        <f t="shared" si="0"/>
        <v>0</v>
      </c>
      <c r="I41" s="47" t="e">
        <f t="shared" si="1"/>
        <v>#DIV/0!</v>
      </c>
    </row>
    <row r="42" spans="1:9" x14ac:dyDescent="0.25">
      <c r="A42" s="108"/>
      <c r="B42" s="27"/>
      <c r="C42" s="157"/>
      <c r="D42" s="157"/>
      <c r="E42" s="154"/>
      <c r="F42" s="3"/>
      <c r="G42" s="157"/>
      <c r="H42" s="6">
        <f t="shared" si="0"/>
        <v>0</v>
      </c>
      <c r="I42" s="47" t="e">
        <f t="shared" si="1"/>
        <v>#DIV/0!</v>
      </c>
    </row>
    <row r="43" spans="1:9" x14ac:dyDescent="0.25">
      <c r="A43" s="108"/>
      <c r="B43" s="27"/>
      <c r="C43" s="157"/>
      <c r="D43" s="157"/>
      <c r="E43" s="154"/>
      <c r="F43" s="3"/>
      <c r="G43" s="157"/>
      <c r="H43" s="6">
        <f t="shared" si="0"/>
        <v>0</v>
      </c>
      <c r="I43" s="47" t="e">
        <f t="shared" si="1"/>
        <v>#DIV/0!</v>
      </c>
    </row>
    <row r="44" spans="1:9" ht="15.6" x14ac:dyDescent="0.25">
      <c r="A44" s="21" t="s">
        <v>59</v>
      </c>
      <c r="B44" s="26" t="s">
        <v>187</v>
      </c>
      <c r="C44" s="204">
        <f>SUM(C37:C43)</f>
        <v>0</v>
      </c>
      <c r="D44" s="204">
        <f>SUM(D37:D43)</f>
        <v>0</v>
      </c>
      <c r="E44" s="205"/>
      <c r="F44" s="3"/>
      <c r="G44" s="204">
        <f>SUM(G37:G43)</f>
        <v>0</v>
      </c>
      <c r="H44" s="206">
        <f t="shared" si="0"/>
        <v>0</v>
      </c>
      <c r="I44" s="47" t="e">
        <f t="shared" si="1"/>
        <v>#DIV/0!</v>
      </c>
    </row>
    <row r="45" spans="1:9" x14ac:dyDescent="0.25">
      <c r="A45" s="162"/>
      <c r="B45" s="207"/>
      <c r="C45" s="208"/>
      <c r="D45" s="208"/>
      <c r="E45" s="208"/>
      <c r="G45" s="208"/>
    </row>
    <row r="46" spans="1:9" x14ac:dyDescent="0.25">
      <c r="A46" s="162"/>
      <c r="B46" s="121"/>
      <c r="C46" s="39"/>
      <c r="D46" s="39"/>
      <c r="E46" s="39"/>
    </row>
    <row r="47" spans="1:9" x14ac:dyDescent="0.25">
      <c r="A47" s="162"/>
      <c r="B47" s="121"/>
      <c r="C47" s="39"/>
      <c r="D47" s="39"/>
      <c r="E47" s="39"/>
    </row>
    <row r="48" spans="1:9" ht="30.6" x14ac:dyDescent="0.25">
      <c r="A48" s="209"/>
      <c r="B48" s="210" t="s">
        <v>329</v>
      </c>
      <c r="C48" s="200" t="s">
        <v>348</v>
      </c>
      <c r="D48" s="200" t="s">
        <v>347</v>
      </c>
      <c r="E48" s="211" t="s">
        <v>163</v>
      </c>
      <c r="F48" s="44" t="s">
        <v>164</v>
      </c>
      <c r="G48" s="212" t="s">
        <v>346</v>
      </c>
      <c r="H48" s="213" t="s">
        <v>209</v>
      </c>
      <c r="I48" s="213" t="s">
        <v>9</v>
      </c>
    </row>
    <row r="49" spans="1:9" ht="15.6" x14ac:dyDescent="0.25">
      <c r="A49" s="214"/>
      <c r="B49" s="215" t="s">
        <v>328</v>
      </c>
      <c r="C49" s="202"/>
      <c r="D49" s="202"/>
      <c r="E49" s="202"/>
      <c r="F49" s="57" t="s">
        <v>190</v>
      </c>
      <c r="G49" s="25"/>
      <c r="H49" s="25"/>
      <c r="I49" s="25"/>
    </row>
    <row r="50" spans="1:9" x14ac:dyDescent="0.25">
      <c r="A50" s="81" t="s">
        <v>330</v>
      </c>
      <c r="B50" s="27"/>
      <c r="C50" s="216"/>
      <c r="D50" s="157"/>
      <c r="E50" s="157"/>
      <c r="F50" s="57"/>
      <c r="G50" s="157"/>
      <c r="H50" s="6">
        <f>G50-C50</f>
        <v>0</v>
      </c>
      <c r="I50" s="30" t="e">
        <f>H50/C50</f>
        <v>#DIV/0!</v>
      </c>
    </row>
    <row r="51" spans="1:9" x14ac:dyDescent="0.25">
      <c r="A51" s="108"/>
      <c r="B51" s="27"/>
      <c r="C51" s="216"/>
      <c r="D51" s="157"/>
      <c r="E51" s="157"/>
      <c r="F51" s="57"/>
      <c r="G51" s="157"/>
      <c r="H51" s="6">
        <f t="shared" ref="H51:H63" si="2">G51-C51</f>
        <v>0</v>
      </c>
      <c r="I51" s="30" t="e">
        <f t="shared" ref="I51:I63" si="3">H51/C51</f>
        <v>#DIV/0!</v>
      </c>
    </row>
    <row r="52" spans="1:9" x14ac:dyDescent="0.25">
      <c r="A52" s="108"/>
      <c r="B52" s="27"/>
      <c r="C52" s="216"/>
      <c r="D52" s="157"/>
      <c r="E52" s="157"/>
      <c r="F52" s="57"/>
      <c r="G52" s="157"/>
      <c r="H52" s="6">
        <f t="shared" si="2"/>
        <v>0</v>
      </c>
      <c r="I52" s="30" t="e">
        <f>H52/C52</f>
        <v>#DIV/0!</v>
      </c>
    </row>
    <row r="53" spans="1:9" x14ac:dyDescent="0.25">
      <c r="A53" s="108"/>
      <c r="B53" s="27"/>
      <c r="C53" s="216"/>
      <c r="D53" s="157"/>
      <c r="E53" s="157"/>
      <c r="F53" s="109"/>
      <c r="G53" s="4"/>
      <c r="H53" s="6">
        <f t="shared" si="2"/>
        <v>0</v>
      </c>
      <c r="I53" s="30" t="e">
        <f t="shared" si="3"/>
        <v>#DIV/0!</v>
      </c>
    </row>
    <row r="54" spans="1:9" x14ac:dyDescent="0.25">
      <c r="A54" s="108"/>
      <c r="B54" s="185"/>
      <c r="C54" s="216"/>
      <c r="D54" s="157"/>
      <c r="E54" s="217"/>
      <c r="F54" s="14"/>
      <c r="G54" s="157"/>
      <c r="H54" s="6">
        <f t="shared" si="2"/>
        <v>0</v>
      </c>
      <c r="I54" s="30" t="e">
        <f t="shared" si="3"/>
        <v>#DIV/0!</v>
      </c>
    </row>
    <row r="55" spans="1:9" x14ac:dyDescent="0.25">
      <c r="A55" s="108"/>
      <c r="B55" s="185"/>
      <c r="C55" s="116"/>
      <c r="D55" s="28"/>
      <c r="E55" s="28"/>
      <c r="F55" s="118"/>
      <c r="G55" s="28"/>
      <c r="H55" s="6">
        <f t="shared" si="2"/>
        <v>0</v>
      </c>
      <c r="I55" s="30" t="e">
        <f t="shared" si="3"/>
        <v>#DIV/0!</v>
      </c>
    </row>
    <row r="56" spans="1:9" x14ac:dyDescent="0.25">
      <c r="A56" s="108"/>
      <c r="B56" s="185"/>
      <c r="C56" s="218"/>
      <c r="D56" s="190"/>
      <c r="E56" s="190"/>
      <c r="F56" s="4"/>
      <c r="G56" s="190"/>
      <c r="H56" s="6">
        <f t="shared" si="2"/>
        <v>0</v>
      </c>
      <c r="I56" s="30" t="e">
        <f t="shared" si="3"/>
        <v>#DIV/0!</v>
      </c>
    </row>
    <row r="57" spans="1:9" x14ac:dyDescent="0.25">
      <c r="A57" s="108"/>
      <c r="B57" s="185"/>
      <c r="C57" s="116"/>
      <c r="D57" s="28"/>
      <c r="E57" s="28"/>
      <c r="F57" s="4"/>
      <c r="G57" s="28"/>
      <c r="H57" s="6">
        <f t="shared" si="2"/>
        <v>0</v>
      </c>
      <c r="I57" s="30" t="e">
        <f t="shared" si="3"/>
        <v>#DIV/0!</v>
      </c>
    </row>
    <row r="58" spans="1:9" x14ac:dyDescent="0.25">
      <c r="A58" s="108"/>
      <c r="B58" s="192"/>
      <c r="C58" s="116"/>
      <c r="D58" s="28"/>
      <c r="E58" s="28"/>
      <c r="F58" s="4"/>
      <c r="G58" s="28"/>
      <c r="H58" s="6">
        <f t="shared" si="2"/>
        <v>0</v>
      </c>
      <c r="I58" s="30" t="e">
        <f t="shared" si="3"/>
        <v>#DIV/0!</v>
      </c>
    </row>
    <row r="59" spans="1:9" x14ac:dyDescent="0.25">
      <c r="A59" s="108"/>
      <c r="B59" s="27"/>
      <c r="C59" s="216"/>
      <c r="D59" s="157"/>
      <c r="E59" s="157"/>
      <c r="F59" s="3"/>
      <c r="G59" s="28"/>
      <c r="H59" s="6">
        <f t="shared" si="2"/>
        <v>0</v>
      </c>
      <c r="I59" s="30" t="e">
        <f t="shared" si="3"/>
        <v>#DIV/0!</v>
      </c>
    </row>
    <row r="60" spans="1:9" x14ac:dyDescent="0.25">
      <c r="A60" s="108"/>
      <c r="B60" s="27"/>
      <c r="C60" s="116"/>
      <c r="D60" s="28"/>
      <c r="E60" s="28"/>
      <c r="F60" s="14"/>
      <c r="G60" s="28"/>
      <c r="H60" s="6">
        <f t="shared" si="2"/>
        <v>0</v>
      </c>
      <c r="I60" s="30" t="e">
        <f t="shared" si="3"/>
        <v>#DIV/0!</v>
      </c>
    </row>
    <row r="61" spans="1:9" x14ac:dyDescent="0.25">
      <c r="A61" s="108"/>
      <c r="B61" s="27"/>
      <c r="C61" s="116"/>
      <c r="D61" s="28"/>
      <c r="E61" s="28"/>
      <c r="F61" s="14"/>
      <c r="G61" s="28"/>
      <c r="H61" s="6">
        <f t="shared" si="2"/>
        <v>0</v>
      </c>
      <c r="I61" s="30" t="e">
        <f t="shared" si="3"/>
        <v>#DIV/0!</v>
      </c>
    </row>
    <row r="62" spans="1:9" x14ac:dyDescent="0.25">
      <c r="A62" s="108"/>
      <c r="B62" s="27"/>
      <c r="C62" s="116"/>
      <c r="D62" s="28"/>
      <c r="E62" s="193"/>
      <c r="F62" s="14"/>
      <c r="G62" s="4"/>
      <c r="H62" s="6">
        <f t="shared" si="2"/>
        <v>0</v>
      </c>
      <c r="I62" s="30" t="e">
        <f t="shared" si="3"/>
        <v>#DIV/0!</v>
      </c>
    </row>
    <row r="63" spans="1:9" ht="15.6" x14ac:dyDescent="0.25">
      <c r="A63" s="21" t="s">
        <v>59</v>
      </c>
      <c r="B63" s="215"/>
      <c r="C63" s="219">
        <f>SUM(C50:C62)</f>
        <v>0</v>
      </c>
      <c r="D63" s="219">
        <f>SUM(D50:D62)</f>
        <v>0</v>
      </c>
      <c r="E63" s="219">
        <f>SUM(E50:E62)</f>
        <v>0</v>
      </c>
      <c r="F63" s="219">
        <f>SUM(F50:F62)</f>
        <v>0</v>
      </c>
      <c r="G63" s="219">
        <f>SUM(G50:G62)</f>
        <v>0</v>
      </c>
      <c r="H63" s="206">
        <f t="shared" si="2"/>
        <v>0</v>
      </c>
      <c r="I63" s="30" t="e">
        <f t="shared" si="3"/>
        <v>#DIV/0!</v>
      </c>
    </row>
    <row r="67" spans="7:7" x14ac:dyDescent="0.25">
      <c r="G67" s="1" t="s">
        <v>216</v>
      </c>
    </row>
  </sheetData>
  <pageMargins left="0.75" right="0.75" top="0.5" bottom="0.5" header="0.5" footer="0.5"/>
  <pageSetup scale="94" orientation="landscape" r:id="rId1"/>
  <headerFooter alignWithMargins="0">
    <oddFooter>&amp;L&amp;A&amp;C&amp;T &amp;D&amp;R&amp;P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188F-747C-4367-949B-08106B160870}">
  <sheetPr>
    <pageSetUpPr fitToPage="1"/>
  </sheetPr>
  <dimension ref="A1:L107"/>
  <sheetViews>
    <sheetView zoomScaleNormal="100" workbookViewId="0">
      <selection activeCell="G93" sqref="G93"/>
    </sheetView>
  </sheetViews>
  <sheetFormatPr defaultRowHeight="13.2" x14ac:dyDescent="0.25"/>
  <cols>
    <col min="1" max="1" width="12.5546875" customWidth="1"/>
    <col min="2" max="2" width="23.6640625" customWidth="1"/>
    <col min="3" max="3" width="12" bestFit="1" customWidth="1"/>
    <col min="4" max="4" width="18.6640625" bestFit="1" customWidth="1"/>
    <col min="5" max="5" width="11.33203125" hidden="1" customWidth="1"/>
    <col min="6" max="6" width="12.88671875" customWidth="1"/>
    <col min="7" max="7" width="33.88671875" bestFit="1" customWidth="1"/>
    <col min="8" max="8" width="11.33203125" bestFit="1" customWidth="1"/>
  </cols>
  <sheetData>
    <row r="1" spans="1:12" ht="48" customHeight="1" thickBot="1" x14ac:dyDescent="0.35">
      <c r="A1" s="11" t="s">
        <v>211</v>
      </c>
      <c r="C1" s="220" t="s">
        <v>373</v>
      </c>
      <c r="D1" s="220" t="s">
        <v>380</v>
      </c>
      <c r="E1" s="221">
        <f>'[1]Parks &amp; Rec spec 2020'!E1</f>
        <v>0</v>
      </c>
      <c r="F1" s="222" t="s">
        <v>376</v>
      </c>
      <c r="G1" s="13" t="str">
        <f>'[1]Parks &amp; Rec spec 2020'!F1</f>
        <v>Adjustments,
Changes
&amp; Comments</v>
      </c>
    </row>
    <row r="2" spans="1:12" ht="13.8" thickBot="1" x14ac:dyDescent="0.3">
      <c r="A2" s="223" t="s">
        <v>217</v>
      </c>
      <c r="B2" s="224"/>
      <c r="C2" s="225"/>
      <c r="D2" s="226"/>
      <c r="E2" s="226"/>
    </row>
    <row r="3" spans="1:12" x14ac:dyDescent="0.25">
      <c r="B3" s="1" t="s">
        <v>218</v>
      </c>
      <c r="C3" s="227">
        <v>20000</v>
      </c>
      <c r="D3" s="227"/>
      <c r="E3" s="227"/>
      <c r="F3" s="227"/>
    </row>
    <row r="4" spans="1:12" x14ac:dyDescent="0.25">
      <c r="B4" s="1" t="s">
        <v>219</v>
      </c>
      <c r="C4" s="227">
        <v>17000</v>
      </c>
      <c r="D4" s="227"/>
      <c r="E4" s="227"/>
      <c r="F4" s="227"/>
      <c r="G4" s="1" t="s">
        <v>4</v>
      </c>
    </row>
    <row r="5" spans="1:12" x14ac:dyDescent="0.25">
      <c r="B5" s="1" t="s">
        <v>220</v>
      </c>
      <c r="C5" s="227">
        <v>500</v>
      </c>
      <c r="D5" s="227"/>
      <c r="E5" s="227"/>
      <c r="F5" s="227"/>
    </row>
    <row r="6" spans="1:12" x14ac:dyDescent="0.25">
      <c r="B6" s="1" t="s">
        <v>221</v>
      </c>
      <c r="C6" s="227">
        <v>100000</v>
      </c>
      <c r="D6" s="227"/>
      <c r="E6" s="227"/>
      <c r="F6" s="227"/>
      <c r="L6" t="s">
        <v>4</v>
      </c>
    </row>
    <row r="7" spans="1:12" x14ac:dyDescent="0.25">
      <c r="B7" s="1" t="s">
        <v>222</v>
      </c>
      <c r="C7" s="227"/>
      <c r="D7" s="227"/>
      <c r="E7" s="227"/>
      <c r="F7" s="227"/>
    </row>
    <row r="8" spans="1:12" x14ac:dyDescent="0.25">
      <c r="B8" s="1" t="s">
        <v>223</v>
      </c>
      <c r="C8" s="227">
        <v>45000</v>
      </c>
      <c r="D8" s="227"/>
      <c r="E8" s="227"/>
      <c r="F8" s="227"/>
    </row>
    <row r="9" spans="1:12" x14ac:dyDescent="0.25">
      <c r="B9" s="1" t="s">
        <v>224</v>
      </c>
      <c r="C9" s="227">
        <v>2000</v>
      </c>
      <c r="D9" s="227"/>
      <c r="E9" s="227"/>
      <c r="F9" s="227"/>
    </row>
    <row r="10" spans="1:12" ht="13.8" thickBot="1" x14ac:dyDescent="0.3">
      <c r="B10" s="1" t="s">
        <v>225</v>
      </c>
      <c r="C10" s="228">
        <v>2500</v>
      </c>
      <c r="D10" s="227"/>
      <c r="E10" s="228"/>
      <c r="F10" s="228"/>
      <c r="G10" s="229"/>
    </row>
    <row r="11" spans="1:12" s="234" customFormat="1" ht="13.8" thickBot="1" x14ac:dyDescent="0.3">
      <c r="A11" s="230"/>
      <c r="B11" s="224" t="s">
        <v>226</v>
      </c>
      <c r="C11" s="231">
        <v>158203</v>
      </c>
      <c r="D11" s="232">
        <f>SUM(D3:D10)</f>
        <v>0</v>
      </c>
      <c r="E11" s="233"/>
      <c r="F11" s="232">
        <f>SUM(F3:F10)</f>
        <v>0</v>
      </c>
      <c r="G11" s="229"/>
    </row>
    <row r="12" spans="1:12" ht="13.8" thickBot="1" x14ac:dyDescent="0.3">
      <c r="A12" s="223" t="s">
        <v>227</v>
      </c>
      <c r="B12" s="235"/>
      <c r="C12" s="236"/>
      <c r="D12" s="227"/>
      <c r="E12" s="228"/>
      <c r="F12" s="228"/>
      <c r="G12" s="229"/>
    </row>
    <row r="13" spans="1:12" x14ac:dyDescent="0.25">
      <c r="B13" s="1" t="s">
        <v>228</v>
      </c>
      <c r="C13" s="227"/>
      <c r="D13" s="227"/>
      <c r="E13" s="228"/>
      <c r="F13" s="228"/>
      <c r="G13" s="229"/>
    </row>
    <row r="14" spans="1:12" x14ac:dyDescent="0.25">
      <c r="B14" s="1" t="s">
        <v>229</v>
      </c>
      <c r="C14" s="228">
        <v>1000</v>
      </c>
      <c r="D14" s="227"/>
      <c r="E14" s="228"/>
      <c r="F14" s="228"/>
      <c r="G14" s="229"/>
    </row>
    <row r="15" spans="1:12" x14ac:dyDescent="0.25">
      <c r="B15" s="1" t="s">
        <v>230</v>
      </c>
      <c r="C15" s="228">
        <v>450000</v>
      </c>
      <c r="D15" s="227"/>
      <c r="E15" s="228"/>
      <c r="F15" s="228"/>
      <c r="G15" s="229"/>
    </row>
    <row r="16" spans="1:12" x14ac:dyDescent="0.25">
      <c r="B16" s="1" t="s">
        <v>231</v>
      </c>
      <c r="C16" s="228">
        <v>800</v>
      </c>
      <c r="D16" s="227"/>
      <c r="E16" s="228"/>
      <c r="F16" s="228"/>
      <c r="G16" s="229"/>
    </row>
    <row r="17" spans="1:7" x14ac:dyDescent="0.25">
      <c r="B17" s="1" t="s">
        <v>232</v>
      </c>
      <c r="C17" s="228">
        <v>1500</v>
      </c>
      <c r="D17" s="227"/>
      <c r="E17" s="228"/>
      <c r="F17" s="228"/>
      <c r="G17" s="229"/>
    </row>
    <row r="18" spans="1:7" x14ac:dyDescent="0.25">
      <c r="B18" s="1" t="s">
        <v>233</v>
      </c>
      <c r="C18" s="228">
        <v>200</v>
      </c>
      <c r="D18" s="227"/>
      <c r="E18" s="228"/>
      <c r="F18" s="228"/>
      <c r="G18" s="229"/>
    </row>
    <row r="19" spans="1:7" x14ac:dyDescent="0.25">
      <c r="B19" s="1" t="s">
        <v>234</v>
      </c>
      <c r="C19" s="228">
        <v>750</v>
      </c>
      <c r="D19" s="227"/>
      <c r="E19" s="228"/>
      <c r="F19" s="228"/>
      <c r="G19" s="229"/>
    </row>
    <row r="20" spans="1:7" x14ac:dyDescent="0.25">
      <c r="B20" s="1" t="s">
        <v>235</v>
      </c>
      <c r="C20" s="228">
        <v>1200</v>
      </c>
      <c r="D20" s="227"/>
      <c r="E20" s="228"/>
      <c r="F20" s="228"/>
      <c r="G20" s="229"/>
    </row>
    <row r="21" spans="1:7" x14ac:dyDescent="0.25">
      <c r="B21" s="1" t="s">
        <v>236</v>
      </c>
      <c r="C21" s="228">
        <v>400</v>
      </c>
      <c r="D21" s="227"/>
      <c r="E21" s="228"/>
      <c r="F21" s="228"/>
      <c r="G21" s="229"/>
    </row>
    <row r="22" spans="1:7" ht="13.8" thickBot="1" x14ac:dyDescent="0.3">
      <c r="B22" s="1" t="s">
        <v>237</v>
      </c>
      <c r="C22" s="228"/>
      <c r="D22" s="227"/>
      <c r="E22" s="228"/>
      <c r="F22" s="228"/>
      <c r="G22" s="229"/>
    </row>
    <row r="23" spans="1:7" s="234" customFormat="1" ht="13.8" thickBot="1" x14ac:dyDescent="0.3">
      <c r="A23" s="230"/>
      <c r="B23" s="224" t="s">
        <v>238</v>
      </c>
      <c r="C23" s="231">
        <v>509950</v>
      </c>
      <c r="D23" s="232">
        <f>SUM(D14:D22)</f>
        <v>0</v>
      </c>
      <c r="E23" s="233"/>
      <c r="F23" s="232">
        <f>SUM(F14:F22)</f>
        <v>0</v>
      </c>
      <c r="G23" s="229"/>
    </row>
    <row r="24" spans="1:7" ht="13.8" thickBot="1" x14ac:dyDescent="0.3">
      <c r="A24" s="237" t="s">
        <v>239</v>
      </c>
      <c r="B24" s="238"/>
      <c r="C24" s="236"/>
      <c r="D24" s="227"/>
      <c r="E24" s="228"/>
      <c r="F24" s="228"/>
      <c r="G24" s="229"/>
    </row>
    <row r="25" spans="1:7" s="234" customFormat="1" ht="13.8" thickBot="1" x14ac:dyDescent="0.3">
      <c r="A25" s="239"/>
      <c r="B25" s="240" t="s">
        <v>239</v>
      </c>
      <c r="C25" s="231">
        <v>4500</v>
      </c>
      <c r="D25" s="232"/>
      <c r="E25" s="233"/>
      <c r="F25" s="232"/>
      <c r="G25" s="229"/>
    </row>
    <row r="26" spans="1:7" ht="13.8" thickBot="1" x14ac:dyDescent="0.3">
      <c r="A26" s="223" t="s">
        <v>240</v>
      </c>
      <c r="B26" s="235"/>
      <c r="C26" s="236"/>
      <c r="D26" s="227"/>
      <c r="E26" s="228"/>
      <c r="F26" s="228"/>
      <c r="G26" s="229"/>
    </row>
    <row r="27" spans="1:7" x14ac:dyDescent="0.25">
      <c r="B27" s="1" t="s">
        <v>241</v>
      </c>
      <c r="C27" s="227">
        <v>150000</v>
      </c>
      <c r="D27" s="227"/>
      <c r="E27" s="228"/>
      <c r="F27" s="228"/>
      <c r="G27" s="229"/>
    </row>
    <row r="28" spans="1:7" x14ac:dyDescent="0.25">
      <c r="B28" s="1" t="s">
        <v>242</v>
      </c>
      <c r="C28" s="227"/>
      <c r="D28" s="227"/>
      <c r="E28" s="228"/>
      <c r="F28" s="228"/>
      <c r="G28" s="229"/>
    </row>
    <row r="29" spans="1:7" x14ac:dyDescent="0.25">
      <c r="B29" s="1" t="s">
        <v>243</v>
      </c>
      <c r="C29" s="227"/>
      <c r="D29" s="227"/>
      <c r="E29" s="228"/>
      <c r="F29" s="228"/>
      <c r="G29" s="229"/>
    </row>
    <row r="30" spans="1:7" x14ac:dyDescent="0.25">
      <c r="B30" s="1" t="s">
        <v>244</v>
      </c>
      <c r="C30" s="227"/>
      <c r="D30" s="227"/>
      <c r="E30" s="228"/>
      <c r="F30" s="228"/>
      <c r="G30" s="229"/>
    </row>
    <row r="31" spans="1:7" ht="13.8" thickBot="1" x14ac:dyDescent="0.3">
      <c r="B31" s="1" t="s">
        <v>245</v>
      </c>
      <c r="C31" s="227"/>
      <c r="D31" s="227"/>
      <c r="E31" s="228"/>
      <c r="F31" s="228"/>
      <c r="G31" s="229"/>
    </row>
    <row r="32" spans="1:7" s="234" customFormat="1" ht="13.8" thickBot="1" x14ac:dyDescent="0.3">
      <c r="A32" s="230"/>
      <c r="B32" s="224" t="s">
        <v>246</v>
      </c>
      <c r="C32" s="231">
        <v>164961</v>
      </c>
      <c r="D32" s="232">
        <f>SUM(D27:D31)</f>
        <v>0</v>
      </c>
      <c r="E32" s="233"/>
      <c r="F32" s="232">
        <f>SUM(F27:F31)</f>
        <v>0</v>
      </c>
      <c r="G32" s="229"/>
    </row>
    <row r="33" spans="1:7" ht="13.8" thickBot="1" x14ac:dyDescent="0.3">
      <c r="A33" s="237" t="s">
        <v>247</v>
      </c>
      <c r="B33" s="241"/>
      <c r="C33" s="236"/>
      <c r="D33" s="227"/>
      <c r="E33" s="228"/>
      <c r="F33" s="228"/>
      <c r="G33" s="229"/>
    </row>
    <row r="34" spans="1:7" x14ac:dyDescent="0.25">
      <c r="B34" s="1" t="s">
        <v>248</v>
      </c>
      <c r="C34" s="227"/>
      <c r="D34" s="227"/>
      <c r="E34" s="228"/>
      <c r="F34" s="228"/>
      <c r="G34" s="229"/>
    </row>
    <row r="35" spans="1:7" ht="13.8" thickBot="1" x14ac:dyDescent="0.3">
      <c r="B35" s="1" t="s">
        <v>249</v>
      </c>
      <c r="C35" s="227"/>
      <c r="D35" s="227"/>
      <c r="E35" s="228"/>
      <c r="F35" s="228"/>
      <c r="G35" s="229"/>
    </row>
    <row r="36" spans="1:7" s="234" customFormat="1" ht="13.8" thickBot="1" x14ac:dyDescent="0.3">
      <c r="A36" s="230"/>
      <c r="B36" s="224" t="s">
        <v>250</v>
      </c>
      <c r="C36" s="242"/>
      <c r="D36" s="243"/>
      <c r="E36" s="244"/>
      <c r="F36" s="244"/>
      <c r="G36" s="229"/>
    </row>
    <row r="37" spans="1:7" ht="13.8" thickBot="1" x14ac:dyDescent="0.3">
      <c r="A37" s="223" t="s">
        <v>251</v>
      </c>
      <c r="B37" s="235"/>
      <c r="C37" s="236"/>
      <c r="D37" s="227"/>
      <c r="E37" s="228"/>
      <c r="F37" s="228"/>
      <c r="G37" s="229"/>
    </row>
    <row r="38" spans="1:7" x14ac:dyDescent="0.25">
      <c r="B38" s="1" t="s">
        <v>252</v>
      </c>
      <c r="C38" s="228">
        <v>50</v>
      </c>
      <c r="D38" s="227"/>
      <c r="E38" s="228"/>
      <c r="F38" s="228"/>
      <c r="G38" s="229"/>
    </row>
    <row r="39" spans="1:7" x14ac:dyDescent="0.25">
      <c r="B39" s="1" t="s">
        <v>253</v>
      </c>
      <c r="C39" s="228"/>
      <c r="D39" s="227"/>
      <c r="E39" s="228"/>
      <c r="F39" s="228"/>
      <c r="G39" s="229"/>
    </row>
    <row r="40" spans="1:7" x14ac:dyDescent="0.25">
      <c r="B40" s="1" t="s">
        <v>254</v>
      </c>
      <c r="C40" s="228"/>
      <c r="D40" s="227"/>
      <c r="E40" s="228"/>
      <c r="F40" s="228"/>
      <c r="G40" s="229"/>
    </row>
    <row r="41" spans="1:7" x14ac:dyDescent="0.25">
      <c r="B41" s="1" t="s">
        <v>255</v>
      </c>
      <c r="C41" s="227">
        <v>150</v>
      </c>
      <c r="D41" s="227"/>
      <c r="E41" s="227"/>
      <c r="F41" s="227"/>
      <c r="G41" s="229"/>
    </row>
    <row r="42" spans="1:7" x14ac:dyDescent="0.25">
      <c r="B42" s="1" t="s">
        <v>256</v>
      </c>
      <c r="C42" s="227"/>
      <c r="D42" s="227"/>
      <c r="E42" s="227"/>
      <c r="F42" s="227"/>
      <c r="G42" s="229"/>
    </row>
    <row r="43" spans="1:7" x14ac:dyDescent="0.25">
      <c r="B43" s="1" t="s">
        <v>257</v>
      </c>
      <c r="C43" s="227"/>
      <c r="D43" s="227"/>
      <c r="E43" s="227"/>
      <c r="F43" s="227"/>
      <c r="G43" s="229"/>
    </row>
    <row r="44" spans="1:7" x14ac:dyDescent="0.25">
      <c r="B44" s="1" t="s">
        <v>258</v>
      </c>
      <c r="C44" s="227"/>
      <c r="D44" s="227"/>
      <c r="E44" s="227"/>
      <c r="F44" s="227"/>
      <c r="G44" s="229"/>
    </row>
    <row r="45" spans="1:7" x14ac:dyDescent="0.25">
      <c r="B45" s="1" t="s">
        <v>259</v>
      </c>
      <c r="C45" s="227">
        <v>150</v>
      </c>
      <c r="D45" s="227"/>
      <c r="E45" s="227"/>
      <c r="F45" s="227"/>
      <c r="G45" s="229"/>
    </row>
    <row r="46" spans="1:7" x14ac:dyDescent="0.25">
      <c r="B46" s="1" t="s">
        <v>260</v>
      </c>
      <c r="C46" s="227">
        <v>100</v>
      </c>
      <c r="D46" s="227"/>
      <c r="E46" s="227"/>
      <c r="F46" s="227"/>
      <c r="G46" s="229"/>
    </row>
    <row r="47" spans="1:7" x14ac:dyDescent="0.25">
      <c r="B47" s="1" t="s">
        <v>261</v>
      </c>
      <c r="C47" s="227">
        <v>500</v>
      </c>
      <c r="D47" s="227"/>
      <c r="E47" s="227"/>
      <c r="F47" s="227"/>
      <c r="G47" s="229"/>
    </row>
    <row r="48" spans="1:7" x14ac:dyDescent="0.25">
      <c r="B48" s="1" t="s">
        <v>262</v>
      </c>
      <c r="C48" s="227">
        <v>150</v>
      </c>
      <c r="D48" s="227"/>
      <c r="E48" s="227"/>
      <c r="F48" s="227"/>
      <c r="G48" s="229"/>
    </row>
    <row r="49" spans="1:8" x14ac:dyDescent="0.25">
      <c r="B49" s="1" t="s">
        <v>263</v>
      </c>
      <c r="C49" s="227"/>
      <c r="D49" s="227"/>
      <c r="E49" s="227"/>
      <c r="F49" s="227"/>
      <c r="G49" s="229"/>
    </row>
    <row r="50" spans="1:8" x14ac:dyDescent="0.25">
      <c r="B50" s="1" t="s">
        <v>264</v>
      </c>
      <c r="C50" s="227"/>
      <c r="D50" s="227"/>
      <c r="E50" s="227"/>
      <c r="F50" s="227"/>
      <c r="G50" s="229"/>
    </row>
    <row r="51" spans="1:8" ht="13.8" x14ac:dyDescent="0.25">
      <c r="B51" s="1" t="s">
        <v>265</v>
      </c>
      <c r="C51" s="227"/>
      <c r="D51" s="227"/>
      <c r="E51" s="227"/>
      <c r="F51" s="227"/>
      <c r="G51" s="246" t="s">
        <v>266</v>
      </c>
    </row>
    <row r="52" spans="1:8" x14ac:dyDescent="0.25">
      <c r="B52" s="1" t="s">
        <v>267</v>
      </c>
      <c r="C52" s="227">
        <v>2500</v>
      </c>
      <c r="D52" s="227"/>
      <c r="E52" s="227"/>
      <c r="F52" s="227"/>
      <c r="G52" s="247" t="s">
        <v>268</v>
      </c>
      <c r="H52" s="248"/>
    </row>
    <row r="53" spans="1:8" x14ac:dyDescent="0.25">
      <c r="B53" s="1" t="s">
        <v>269</v>
      </c>
      <c r="C53" s="227">
        <v>400</v>
      </c>
      <c r="D53" s="227"/>
      <c r="E53" s="227"/>
      <c r="F53" s="227"/>
      <c r="G53" s="247" t="s">
        <v>270</v>
      </c>
      <c r="H53" s="249"/>
    </row>
    <row r="54" spans="1:8" x14ac:dyDescent="0.25">
      <c r="A54" s="1" t="s">
        <v>271</v>
      </c>
      <c r="B54" s="1" t="s">
        <v>272</v>
      </c>
      <c r="C54" s="227">
        <v>50000</v>
      </c>
      <c r="D54" s="227"/>
      <c r="E54" s="227"/>
      <c r="F54" s="227"/>
      <c r="G54" s="247" t="s">
        <v>273</v>
      </c>
      <c r="H54" s="248"/>
    </row>
    <row r="55" spans="1:8" x14ac:dyDescent="0.25">
      <c r="B55" s="1" t="s">
        <v>274</v>
      </c>
      <c r="C55" s="227"/>
      <c r="D55" s="227"/>
      <c r="E55" s="227"/>
      <c r="F55" s="227"/>
      <c r="G55" s="247" t="s">
        <v>275</v>
      </c>
      <c r="H55" s="249"/>
    </row>
    <row r="56" spans="1:8" x14ac:dyDescent="0.25">
      <c r="B56" s="1" t="s">
        <v>276</v>
      </c>
      <c r="C56" s="227"/>
      <c r="D56" s="227"/>
      <c r="E56" s="227"/>
      <c r="F56" s="227"/>
      <c r="G56" s="247" t="s">
        <v>277</v>
      </c>
      <c r="H56" s="248"/>
    </row>
    <row r="57" spans="1:8" x14ac:dyDescent="0.25">
      <c r="B57" s="1" t="s">
        <v>278</v>
      </c>
      <c r="C57" s="227"/>
      <c r="D57" s="227"/>
      <c r="E57" s="227"/>
      <c r="F57" s="227"/>
      <c r="G57" s="247" t="s">
        <v>279</v>
      </c>
      <c r="H57" s="249"/>
    </row>
    <row r="58" spans="1:8" x14ac:dyDescent="0.25">
      <c r="B58" s="1" t="s">
        <v>280</v>
      </c>
      <c r="C58" s="227">
        <v>5000</v>
      </c>
      <c r="D58" s="227"/>
      <c r="E58" s="227"/>
      <c r="F58" s="227"/>
      <c r="G58" s="247" t="s">
        <v>281</v>
      </c>
      <c r="H58" s="248"/>
    </row>
    <row r="59" spans="1:8" x14ac:dyDescent="0.25">
      <c r="B59" s="1" t="s">
        <v>282</v>
      </c>
      <c r="C59" s="227">
        <v>10000</v>
      </c>
      <c r="D59" s="227"/>
      <c r="E59" s="227"/>
      <c r="F59" s="227"/>
      <c r="G59" s="229"/>
      <c r="H59" s="250">
        <f>SUM(H52:H58)</f>
        <v>0</v>
      </c>
    </row>
    <row r="60" spans="1:8" ht="13.8" thickBot="1" x14ac:dyDescent="0.3">
      <c r="B60" s="1" t="s">
        <v>283</v>
      </c>
      <c r="C60" s="227"/>
      <c r="D60" s="227"/>
      <c r="E60" s="227"/>
      <c r="F60" s="227"/>
      <c r="G60" s="229"/>
    </row>
    <row r="61" spans="1:8" s="234" customFormat="1" ht="13.8" thickBot="1" x14ac:dyDescent="0.3">
      <c r="A61" s="230"/>
      <c r="B61" s="224" t="s">
        <v>284</v>
      </c>
      <c r="C61" s="231">
        <v>54475</v>
      </c>
      <c r="D61" s="232">
        <f>SUM(D38:D60)</f>
        <v>0</v>
      </c>
      <c r="E61" s="233"/>
      <c r="F61" s="232">
        <f>SUM(F37:F60)</f>
        <v>0</v>
      </c>
      <c r="G61" s="229"/>
    </row>
    <row r="62" spans="1:8" ht="13.8" thickBot="1" x14ac:dyDescent="0.3">
      <c r="A62" s="1" t="s">
        <v>285</v>
      </c>
      <c r="C62" s="227"/>
      <c r="D62" s="227"/>
      <c r="E62" s="228"/>
      <c r="F62" s="228"/>
      <c r="G62" s="229"/>
    </row>
    <row r="63" spans="1:8" s="234" customFormat="1" ht="13.8" thickBot="1" x14ac:dyDescent="0.3">
      <c r="B63" s="251" t="s">
        <v>285</v>
      </c>
      <c r="C63" s="231">
        <v>25000</v>
      </c>
      <c r="D63" s="232"/>
      <c r="E63" s="233"/>
      <c r="F63" s="232"/>
      <c r="G63" s="229"/>
    </row>
    <row r="64" spans="1:8" ht="13.8" thickBot="1" x14ac:dyDescent="0.3">
      <c r="A64" s="223" t="s">
        <v>286</v>
      </c>
      <c r="B64" s="235"/>
      <c r="C64" s="236"/>
      <c r="D64" s="227"/>
      <c r="E64" s="228"/>
      <c r="F64" s="228"/>
      <c r="G64" s="229"/>
    </row>
    <row r="65" spans="1:7" x14ac:dyDescent="0.25">
      <c r="B65" s="1" t="s">
        <v>287</v>
      </c>
      <c r="C65" s="228">
        <v>2500</v>
      </c>
      <c r="D65" s="245"/>
      <c r="E65" s="228"/>
      <c r="F65" s="228"/>
      <c r="G65" s="229"/>
    </row>
    <row r="66" spans="1:7" x14ac:dyDescent="0.25">
      <c r="B66" s="1" t="s">
        <v>288</v>
      </c>
      <c r="C66" s="228">
        <v>-220</v>
      </c>
      <c r="D66" s="227"/>
      <c r="E66" s="228"/>
      <c r="F66" s="228"/>
      <c r="G66" s="229"/>
    </row>
    <row r="67" spans="1:7" x14ac:dyDescent="0.25">
      <c r="B67" s="1" t="s">
        <v>289</v>
      </c>
      <c r="C67" s="227"/>
      <c r="D67" s="227"/>
      <c r="E67" s="228"/>
      <c r="F67" s="228"/>
      <c r="G67" s="229"/>
    </row>
    <row r="68" spans="1:7" ht="13.8" thickBot="1" x14ac:dyDescent="0.3">
      <c r="B68" s="1" t="s">
        <v>290</v>
      </c>
      <c r="C68" s="227"/>
      <c r="D68" s="227"/>
      <c r="E68" s="228"/>
      <c r="F68" s="228"/>
      <c r="G68" s="229"/>
    </row>
    <row r="69" spans="1:7" s="234" customFormat="1" ht="13.8" thickBot="1" x14ac:dyDescent="0.3">
      <c r="B69" s="251" t="s">
        <v>291</v>
      </c>
      <c r="C69" s="231">
        <v>2500</v>
      </c>
      <c r="D69" s="232">
        <f>SUM(D64:D68)</f>
        <v>0</v>
      </c>
      <c r="E69" s="232"/>
      <c r="F69" s="232">
        <f>SUM(F64:F68)</f>
        <v>0</v>
      </c>
      <c r="G69" s="229"/>
    </row>
    <row r="70" spans="1:7" ht="13.8" thickBot="1" x14ac:dyDescent="0.3">
      <c r="A70" s="223" t="s">
        <v>292</v>
      </c>
      <c r="B70" s="235"/>
      <c r="C70" s="236"/>
      <c r="D70" s="227"/>
      <c r="E70" s="228"/>
      <c r="F70" s="228"/>
      <c r="G70" s="229"/>
    </row>
    <row r="71" spans="1:7" x14ac:dyDescent="0.25">
      <c r="B71" s="1" t="s">
        <v>293</v>
      </c>
      <c r="C71" s="227"/>
      <c r="D71" s="227"/>
      <c r="E71" s="228"/>
      <c r="F71" s="228"/>
      <c r="G71" s="229"/>
    </row>
    <row r="72" spans="1:7" x14ac:dyDescent="0.25">
      <c r="B72" s="1" t="s">
        <v>294</v>
      </c>
      <c r="C72" s="227"/>
      <c r="D72" s="227"/>
      <c r="E72" s="228"/>
      <c r="F72" s="228"/>
      <c r="G72" s="229"/>
    </row>
    <row r="73" spans="1:7" x14ac:dyDescent="0.25">
      <c r="B73" s="1" t="s">
        <v>295</v>
      </c>
      <c r="C73" s="227"/>
      <c r="D73" s="227"/>
      <c r="E73" s="228"/>
      <c r="F73" s="228"/>
      <c r="G73" s="229"/>
    </row>
    <row r="74" spans="1:7" x14ac:dyDescent="0.25">
      <c r="B74" s="1" t="s">
        <v>296</v>
      </c>
      <c r="C74" s="227"/>
      <c r="D74" s="227"/>
      <c r="E74" s="228"/>
      <c r="F74" s="228"/>
      <c r="G74" s="229"/>
    </row>
    <row r="75" spans="1:7" x14ac:dyDescent="0.25">
      <c r="B75" s="1" t="s">
        <v>297</v>
      </c>
      <c r="C75" s="227">
        <v>500</v>
      </c>
      <c r="D75" s="227"/>
      <c r="E75" s="228"/>
      <c r="F75" s="228"/>
      <c r="G75" s="229"/>
    </row>
    <row r="76" spans="1:7" x14ac:dyDescent="0.25">
      <c r="B76" s="1" t="s">
        <v>298</v>
      </c>
      <c r="C76" s="227"/>
      <c r="D76" s="227"/>
      <c r="E76" s="228"/>
      <c r="F76" s="228"/>
      <c r="G76" s="229"/>
    </row>
    <row r="77" spans="1:7" x14ac:dyDescent="0.25">
      <c r="B77" s="1" t="s">
        <v>299</v>
      </c>
      <c r="C77" s="227"/>
      <c r="D77" s="227"/>
      <c r="E77" s="228"/>
      <c r="F77" s="228"/>
      <c r="G77" s="229"/>
    </row>
    <row r="78" spans="1:7" ht="13.8" thickBot="1" x14ac:dyDescent="0.3">
      <c r="B78" s="1" t="s">
        <v>300</v>
      </c>
      <c r="C78" s="227">
        <v>125000</v>
      </c>
      <c r="D78" s="227"/>
      <c r="E78" s="228"/>
      <c r="F78" s="228"/>
      <c r="G78" s="229"/>
    </row>
    <row r="79" spans="1:7" s="234" customFormat="1" ht="13.8" thickBot="1" x14ac:dyDescent="0.3">
      <c r="B79" s="251" t="s">
        <v>301</v>
      </c>
      <c r="C79" s="231">
        <v>200500</v>
      </c>
      <c r="D79" s="231">
        <f>SUM(D70:D78)</f>
        <v>0</v>
      </c>
      <c r="E79" s="231">
        <f t="shared" ref="E79:F79" si="0">SUM(E70:E78)</f>
        <v>0</v>
      </c>
      <c r="F79" s="231">
        <f t="shared" si="0"/>
        <v>0</v>
      </c>
      <c r="G79" s="229"/>
    </row>
    <row r="80" spans="1:7" ht="13.8" thickBot="1" x14ac:dyDescent="0.3">
      <c r="A80" s="223" t="s">
        <v>302</v>
      </c>
      <c r="B80" s="235"/>
      <c r="C80" s="236"/>
      <c r="D80" s="227"/>
      <c r="E80" s="228"/>
      <c r="F80" s="228"/>
      <c r="G80" s="229"/>
    </row>
    <row r="81" spans="1:7" s="254" customFormat="1" x14ac:dyDescent="0.25">
      <c r="A81"/>
      <c r="B81" s="1" t="s">
        <v>303</v>
      </c>
      <c r="C81" s="252"/>
      <c r="D81" s="252"/>
      <c r="E81" s="253"/>
      <c r="F81" s="253"/>
      <c r="G81" s="229"/>
    </row>
    <row r="82" spans="1:7" s="234" customFormat="1" ht="13.8" thickBot="1" x14ac:dyDescent="0.3">
      <c r="B82" s="251" t="s">
        <v>304</v>
      </c>
      <c r="C82" s="243"/>
      <c r="D82" s="243"/>
      <c r="E82" s="244"/>
      <c r="F82" s="244"/>
      <c r="G82" s="229"/>
    </row>
    <row r="83" spans="1:7" ht="13.8" thickBot="1" x14ac:dyDescent="0.3">
      <c r="A83" s="223" t="s">
        <v>305</v>
      </c>
      <c r="B83" s="235"/>
      <c r="C83" s="236"/>
      <c r="D83" s="227"/>
      <c r="E83" s="228"/>
      <c r="F83" s="228"/>
      <c r="G83" s="229"/>
    </row>
    <row r="84" spans="1:7" s="254" customFormat="1" ht="13.8" thickBot="1" x14ac:dyDescent="0.3">
      <c r="A84"/>
      <c r="B84" s="1" t="s">
        <v>306</v>
      </c>
      <c r="C84" s="252"/>
      <c r="D84" s="252"/>
      <c r="E84" s="253"/>
      <c r="F84" s="253"/>
      <c r="G84" s="229"/>
    </row>
    <row r="85" spans="1:7" s="234" customFormat="1" ht="13.8" thickBot="1" x14ac:dyDescent="0.3">
      <c r="A85" s="223" t="s">
        <v>307</v>
      </c>
      <c r="B85" s="235"/>
      <c r="C85" s="242"/>
      <c r="D85" s="243"/>
      <c r="E85" s="244"/>
      <c r="F85" s="244"/>
      <c r="G85" s="229"/>
    </row>
    <row r="86" spans="1:7" ht="13.8" thickBot="1" x14ac:dyDescent="0.3">
      <c r="A86" s="1"/>
      <c r="B86" t="s">
        <v>244</v>
      </c>
      <c r="C86" s="227"/>
      <c r="D86" s="227"/>
      <c r="E86" s="228"/>
      <c r="F86" s="228"/>
      <c r="G86" s="229"/>
    </row>
    <row r="87" spans="1:7" s="234" customFormat="1" ht="13.8" thickBot="1" x14ac:dyDescent="0.3">
      <c r="A87" s="223"/>
      <c r="B87" s="255" t="s">
        <v>308</v>
      </c>
      <c r="C87" s="232">
        <f>C79+C69+C63+C32+C25+C11+C23+C61</f>
        <v>1120089</v>
      </c>
      <c r="D87" s="232">
        <f>D79+D69+D63+D32+D25+D11+D23+D61</f>
        <v>0</v>
      </c>
      <c r="E87" s="256"/>
      <c r="F87" s="232">
        <f>F79+F69+F63+F32+F25+F11+F23+F61</f>
        <v>0</v>
      </c>
      <c r="G87" s="257" t="s">
        <v>309</v>
      </c>
    </row>
    <row r="88" spans="1:7" x14ac:dyDescent="0.25">
      <c r="A88" s="176"/>
      <c r="B88" s="176"/>
      <c r="C88" s="258"/>
      <c r="D88" s="258"/>
      <c r="E88" s="259"/>
      <c r="F88" s="259"/>
      <c r="G88" s="229"/>
    </row>
    <row r="89" spans="1:7" x14ac:dyDescent="0.25">
      <c r="A89" s="1" t="s">
        <v>310</v>
      </c>
      <c r="C89" s="227"/>
      <c r="D89" s="227"/>
      <c r="E89" s="228"/>
      <c r="F89" s="228"/>
      <c r="G89" s="229"/>
    </row>
    <row r="90" spans="1:7" s="254" customFormat="1" x14ac:dyDescent="0.25">
      <c r="B90" s="260" t="s">
        <v>311</v>
      </c>
      <c r="C90" s="252"/>
      <c r="D90" s="261"/>
      <c r="E90" s="253"/>
      <c r="F90" s="253"/>
      <c r="G90" s="262">
        <f>F87-D87</f>
        <v>0</v>
      </c>
    </row>
    <row r="91" spans="1:7" s="234" customFormat="1" ht="13.8" thickBot="1" x14ac:dyDescent="0.3">
      <c r="B91" s="251" t="s">
        <v>312</v>
      </c>
      <c r="C91" s="263"/>
      <c r="D91" s="264"/>
      <c r="E91" s="265"/>
      <c r="F91" s="265"/>
      <c r="G91" s="229"/>
    </row>
    <row r="92" spans="1:7" ht="13.8" thickBot="1" x14ac:dyDescent="0.3">
      <c r="C92" s="226"/>
      <c r="D92" s="266" t="s">
        <v>0</v>
      </c>
      <c r="E92" s="12"/>
      <c r="F92" s="12"/>
      <c r="G92" s="229"/>
    </row>
    <row r="93" spans="1:7" s="234" customFormat="1" ht="13.8" thickBot="1" x14ac:dyDescent="0.3">
      <c r="A93" s="251" t="s">
        <v>313</v>
      </c>
      <c r="C93" s="266">
        <f>SUM(C87:C92)</f>
        <v>1120089</v>
      </c>
      <c r="D93" s="266">
        <f>SUM(D87:D92)</f>
        <v>0</v>
      </c>
      <c r="E93" s="266"/>
      <c r="F93" s="266">
        <f>SUM(F87:F92)</f>
        <v>0</v>
      </c>
      <c r="G93" s="229"/>
    </row>
    <row r="94" spans="1:7" x14ac:dyDescent="0.25">
      <c r="G94" s="229"/>
    </row>
    <row r="95" spans="1:7" x14ac:dyDescent="0.25">
      <c r="G95" s="229"/>
    </row>
    <row r="96" spans="1:7" x14ac:dyDescent="0.25">
      <c r="G96" s="229"/>
    </row>
    <row r="97" spans="7:7" x14ac:dyDescent="0.25">
      <c r="G97" s="257" t="s">
        <v>0</v>
      </c>
    </row>
    <row r="98" spans="7:7" x14ac:dyDescent="0.25">
      <c r="G98" s="229"/>
    </row>
    <row r="99" spans="7:7" x14ac:dyDescent="0.25">
      <c r="G99" s="229"/>
    </row>
    <row r="100" spans="7:7" x14ac:dyDescent="0.25">
      <c r="G100" s="229"/>
    </row>
    <row r="101" spans="7:7" x14ac:dyDescent="0.25">
      <c r="G101" s="229"/>
    </row>
    <row r="102" spans="7:7" x14ac:dyDescent="0.25">
      <c r="G102" s="229"/>
    </row>
    <row r="103" spans="7:7" x14ac:dyDescent="0.25">
      <c r="G103" s="229"/>
    </row>
    <row r="104" spans="7:7" x14ac:dyDescent="0.25">
      <c r="G104" s="229"/>
    </row>
    <row r="105" spans="7:7" x14ac:dyDescent="0.25">
      <c r="G105" s="229"/>
    </row>
    <row r="106" spans="7:7" x14ac:dyDescent="0.25">
      <c r="G106" s="229"/>
    </row>
    <row r="107" spans="7:7" x14ac:dyDescent="0.25">
      <c r="G107" s="229"/>
    </row>
  </sheetData>
  <pageMargins left="0.7" right="0.7" top="0.75" bottom="0.75" header="0.3" footer="0.3"/>
  <pageSetup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1784-2C72-47C3-B55A-25A66F7B7B05}">
  <dimension ref="A1:F37"/>
  <sheetViews>
    <sheetView zoomScaleNormal="100" workbookViewId="0">
      <selection activeCell="B10" sqref="B10"/>
    </sheetView>
  </sheetViews>
  <sheetFormatPr defaultRowHeight="13.2" x14ac:dyDescent="0.25"/>
  <cols>
    <col min="1" max="1" width="33.5546875" bestFit="1" customWidth="1"/>
    <col min="2" max="2" width="12.6640625" bestFit="1" customWidth="1"/>
    <col min="3" max="3" width="15.33203125" customWidth="1"/>
    <col min="4" max="4" width="10.109375" bestFit="1" customWidth="1"/>
    <col min="5" max="5" width="11.6640625" customWidth="1"/>
    <col min="6" max="6" width="13.44140625" customWidth="1"/>
  </cols>
  <sheetData>
    <row r="1" spans="1:6" ht="18" x14ac:dyDescent="0.35">
      <c r="A1" s="267" t="s">
        <v>381</v>
      </c>
      <c r="B1" s="268"/>
    </row>
    <row r="2" spans="1:6" ht="13.8" thickBot="1" x14ac:dyDescent="0.3">
      <c r="B2" s="268"/>
    </row>
    <row r="3" spans="1:6" ht="18" x14ac:dyDescent="0.35">
      <c r="A3" s="295" t="s">
        <v>369</v>
      </c>
      <c r="B3" s="314">
        <v>2025</v>
      </c>
      <c r="C3" s="4" t="s">
        <v>1</v>
      </c>
      <c r="D3" s="90" t="s">
        <v>370</v>
      </c>
      <c r="E3" s="315" t="s">
        <v>382</v>
      </c>
      <c r="F3" s="4" t="s">
        <v>383</v>
      </c>
    </row>
    <row r="4" spans="1:6" x14ac:dyDescent="0.25">
      <c r="A4" s="297" t="s">
        <v>314</v>
      </c>
      <c r="B4" s="286">
        <v>50000</v>
      </c>
      <c r="C4" s="309">
        <f t="shared" ref="C4:C19" si="0">B4/$C$37*1000</f>
        <v>9.6616641539029199E-2</v>
      </c>
      <c r="D4" s="305"/>
      <c r="E4" s="308"/>
      <c r="F4" s="286">
        <v>50000</v>
      </c>
    </row>
    <row r="5" spans="1:6" x14ac:dyDescent="0.25">
      <c r="A5" s="301" t="s">
        <v>315</v>
      </c>
      <c r="B5" s="286">
        <v>35000</v>
      </c>
      <c r="C5" s="309">
        <f t="shared" si="0"/>
        <v>6.7631649077320444E-2</v>
      </c>
      <c r="D5" s="305"/>
      <c r="E5" s="308"/>
      <c r="F5" s="286">
        <v>25000</v>
      </c>
    </row>
    <row r="6" spans="1:6" x14ac:dyDescent="0.25">
      <c r="A6" s="301" t="s">
        <v>316</v>
      </c>
      <c r="B6" s="286">
        <v>5000</v>
      </c>
      <c r="C6" s="309">
        <f t="shared" si="0"/>
        <v>9.6616641539029203E-3</v>
      </c>
      <c r="D6" s="305"/>
      <c r="E6" s="308"/>
      <c r="F6" s="286">
        <v>3000</v>
      </c>
    </row>
    <row r="7" spans="1:6" x14ac:dyDescent="0.25">
      <c r="A7" s="301" t="s">
        <v>317</v>
      </c>
      <c r="B7" s="286">
        <v>10000</v>
      </c>
      <c r="C7" s="309">
        <f t="shared" si="0"/>
        <v>1.9323328307805841E-2</v>
      </c>
      <c r="D7" s="305"/>
      <c r="E7" s="308"/>
      <c r="F7" s="286">
        <v>10000</v>
      </c>
    </row>
    <row r="8" spans="1:6" x14ac:dyDescent="0.25">
      <c r="A8" s="301" t="s">
        <v>318</v>
      </c>
      <c r="B8" s="286">
        <v>30000</v>
      </c>
      <c r="C8" s="309">
        <f t="shared" si="0"/>
        <v>5.7969984923417525E-2</v>
      </c>
      <c r="D8" s="305"/>
      <c r="E8" s="308"/>
      <c r="F8" s="286"/>
    </row>
    <row r="9" spans="1:6" x14ac:dyDescent="0.25">
      <c r="A9" s="301" t="s">
        <v>162</v>
      </c>
      <c r="B9" s="286">
        <v>25000</v>
      </c>
      <c r="C9" s="309">
        <f t="shared" si="0"/>
        <v>4.83083207695146E-2</v>
      </c>
      <c r="D9" s="305"/>
      <c r="E9" s="308"/>
      <c r="F9" s="286">
        <v>25000</v>
      </c>
    </row>
    <row r="10" spans="1:6" x14ac:dyDescent="0.25">
      <c r="A10" s="301" t="s">
        <v>385</v>
      </c>
      <c r="B10" s="311">
        <v>25000</v>
      </c>
      <c r="C10" s="309">
        <f t="shared" si="0"/>
        <v>4.83083207695146E-2</v>
      </c>
      <c r="D10" s="305"/>
      <c r="E10" s="308"/>
      <c r="F10" s="286"/>
    </row>
    <row r="11" spans="1:6" x14ac:dyDescent="0.25">
      <c r="A11" s="301" t="s">
        <v>319</v>
      </c>
      <c r="B11" s="286">
        <v>26000</v>
      </c>
      <c r="C11" s="309">
        <f t="shared" si="0"/>
        <v>5.0240653600295192E-2</v>
      </c>
      <c r="D11" s="305"/>
      <c r="E11" s="308"/>
      <c r="F11" s="286">
        <v>26000</v>
      </c>
    </row>
    <row r="12" spans="1:6" x14ac:dyDescent="0.25">
      <c r="A12" s="301" t="s">
        <v>336</v>
      </c>
      <c r="B12" s="286">
        <v>8000</v>
      </c>
      <c r="C12" s="309">
        <f t="shared" si="0"/>
        <v>1.5458662646244672E-2</v>
      </c>
      <c r="D12" s="305"/>
      <c r="E12" s="308"/>
      <c r="F12" s="286">
        <v>8000</v>
      </c>
    </row>
    <row r="13" spans="1:6" x14ac:dyDescent="0.25">
      <c r="A13" s="301" t="s">
        <v>337</v>
      </c>
      <c r="B13" s="286">
        <v>40000</v>
      </c>
      <c r="C13" s="309">
        <f t="shared" si="0"/>
        <v>7.7293313231223362E-2</v>
      </c>
      <c r="D13" s="305"/>
      <c r="E13" s="308"/>
      <c r="F13" s="286">
        <v>40000</v>
      </c>
    </row>
    <row r="14" spans="1:6" x14ac:dyDescent="0.25">
      <c r="A14" s="301" t="s">
        <v>320</v>
      </c>
      <c r="B14" s="286">
        <v>15000</v>
      </c>
      <c r="C14" s="309">
        <f t="shared" si="0"/>
        <v>2.8984992461708763E-2</v>
      </c>
      <c r="D14" s="305"/>
      <c r="E14" s="308"/>
      <c r="F14" s="286">
        <v>15000</v>
      </c>
    </row>
    <row r="15" spans="1:6" x14ac:dyDescent="0.25">
      <c r="A15" s="302" t="s">
        <v>321</v>
      </c>
      <c r="B15" s="286">
        <v>9650</v>
      </c>
      <c r="C15" s="309">
        <f t="shared" si="0"/>
        <v>1.8647011817032634E-2</v>
      </c>
      <c r="D15" s="305"/>
      <c r="E15" s="308"/>
      <c r="F15" s="286">
        <v>9650</v>
      </c>
    </row>
    <row r="16" spans="1:6" x14ac:dyDescent="0.25">
      <c r="A16" s="303" t="s">
        <v>345</v>
      </c>
      <c r="B16" s="311">
        <v>40000</v>
      </c>
      <c r="C16" s="309">
        <f t="shared" si="0"/>
        <v>7.7293313231223362E-2</v>
      </c>
      <c r="D16" s="305"/>
      <c r="E16" s="308"/>
      <c r="F16" s="286">
        <v>10000</v>
      </c>
    </row>
    <row r="17" spans="1:6" x14ac:dyDescent="0.25">
      <c r="A17" s="302" t="s">
        <v>366</v>
      </c>
      <c r="B17" s="310">
        <v>22500</v>
      </c>
      <c r="C17" s="309">
        <f t="shared" si="0"/>
        <v>4.3477488692563147E-2</v>
      </c>
      <c r="D17" s="305"/>
      <c r="E17" s="308"/>
      <c r="F17" s="305"/>
    </row>
    <row r="18" spans="1:6" x14ac:dyDescent="0.25">
      <c r="A18" s="304" t="s">
        <v>368</v>
      </c>
      <c r="B18" s="306"/>
      <c r="C18" s="309">
        <f t="shared" si="0"/>
        <v>0</v>
      </c>
      <c r="D18" s="3"/>
      <c r="E18" s="308"/>
      <c r="F18" s="306">
        <v>180000</v>
      </c>
    </row>
    <row r="19" spans="1:6" x14ac:dyDescent="0.25">
      <c r="A19" s="304" t="s">
        <v>360</v>
      </c>
      <c r="B19" s="306"/>
      <c r="C19" s="309">
        <f t="shared" si="0"/>
        <v>0</v>
      </c>
      <c r="D19" s="313"/>
      <c r="E19" s="313"/>
      <c r="F19" s="306">
        <v>100000</v>
      </c>
    </row>
    <row r="20" spans="1:6" ht="13.5" customHeight="1" thickBot="1" x14ac:dyDescent="0.35">
      <c r="A20" s="298"/>
      <c r="B20" s="307">
        <f>SUM(B4:B19)</f>
        <v>341150</v>
      </c>
      <c r="C20" s="312">
        <f>SUM(C4:C17)</f>
        <v>0.65921534522079628</v>
      </c>
      <c r="D20" s="3"/>
      <c r="E20" s="3"/>
      <c r="F20" s="3"/>
    </row>
    <row r="21" spans="1:6" x14ac:dyDescent="0.25">
      <c r="B21" s="268"/>
      <c r="C21" s="16"/>
    </row>
    <row r="22" spans="1:6" ht="18" x14ac:dyDescent="0.35">
      <c r="A22" s="267"/>
      <c r="B22" s="268"/>
      <c r="C22" s="16"/>
    </row>
    <row r="23" spans="1:6" ht="13.8" thickBot="1" x14ac:dyDescent="0.3"/>
    <row r="24" spans="1:6" ht="18" x14ac:dyDescent="0.35">
      <c r="A24" s="295" t="s">
        <v>372</v>
      </c>
      <c r="B24" s="296"/>
      <c r="C24" s="290"/>
    </row>
    <row r="25" spans="1:6" x14ac:dyDescent="0.25">
      <c r="A25" s="297" t="s">
        <v>322</v>
      </c>
      <c r="B25" s="311">
        <v>10000</v>
      </c>
      <c r="C25" s="288">
        <f t="shared" ref="C25:C31" si="1">B25/$C$37*1000</f>
        <v>1.9323328307805841E-2</v>
      </c>
    </row>
    <row r="26" spans="1:6" hidden="1" x14ac:dyDescent="0.25">
      <c r="A26" s="297" t="s">
        <v>335</v>
      </c>
      <c r="B26" s="286"/>
      <c r="C26" s="288">
        <f t="shared" si="1"/>
        <v>0</v>
      </c>
    </row>
    <row r="27" spans="1:6" x14ac:dyDescent="0.25">
      <c r="A27" s="297" t="s">
        <v>356</v>
      </c>
      <c r="B27" s="286">
        <v>1000</v>
      </c>
      <c r="C27" s="288">
        <f t="shared" si="1"/>
        <v>1.932332830780584E-3</v>
      </c>
    </row>
    <row r="28" spans="1:6" hidden="1" x14ac:dyDescent="0.25">
      <c r="A28" s="297" t="s">
        <v>323</v>
      </c>
      <c r="B28" s="286"/>
      <c r="C28" s="288">
        <f t="shared" si="1"/>
        <v>0</v>
      </c>
    </row>
    <row r="29" spans="1:6" x14ac:dyDescent="0.25">
      <c r="A29" s="297" t="s">
        <v>324</v>
      </c>
      <c r="B29" s="287">
        <v>2500</v>
      </c>
      <c r="C29" s="288">
        <f t="shared" si="1"/>
        <v>4.8308320769514601E-3</v>
      </c>
    </row>
    <row r="30" spans="1:6" x14ac:dyDescent="0.25">
      <c r="A30" s="3" t="s">
        <v>371</v>
      </c>
      <c r="B30" s="287">
        <v>3121</v>
      </c>
      <c r="C30" s="288">
        <f t="shared" si="1"/>
        <v>6.0308107648662035E-3</v>
      </c>
    </row>
    <row r="31" spans="1:6" x14ac:dyDescent="0.25">
      <c r="A31" s="297" t="s">
        <v>325</v>
      </c>
      <c r="B31" s="287">
        <v>4000</v>
      </c>
      <c r="C31" s="288">
        <f t="shared" si="1"/>
        <v>7.7293313231223361E-3</v>
      </c>
    </row>
    <row r="32" spans="1:6" hidden="1" x14ac:dyDescent="0.25">
      <c r="A32" s="3"/>
      <c r="B32" s="3"/>
      <c r="C32" s="3"/>
    </row>
    <row r="33" spans="1:3" ht="14.4" thickBot="1" x14ac:dyDescent="0.3">
      <c r="A33" s="298"/>
      <c r="B33" s="299">
        <f>SUM(B22:B31)</f>
        <v>20621</v>
      </c>
      <c r="C33" s="300">
        <f>SUM(C25:C31)</f>
        <v>3.9846635303526425E-2</v>
      </c>
    </row>
    <row r="34" spans="1:3" ht="13.8" thickBot="1" x14ac:dyDescent="0.3">
      <c r="B34" s="268"/>
      <c r="C34" s="16"/>
    </row>
    <row r="35" spans="1:3" ht="14.4" thickBot="1" x14ac:dyDescent="0.3">
      <c r="A35" s="292" t="s">
        <v>357</v>
      </c>
      <c r="B35" s="293">
        <f>B33+B20</f>
        <v>361771</v>
      </c>
      <c r="C35" s="294">
        <f>C20+C33</f>
        <v>0.69906198052432267</v>
      </c>
    </row>
    <row r="36" spans="1:3" ht="13.8" thickBot="1" x14ac:dyDescent="0.3"/>
    <row r="37" spans="1:3" ht="16.2" thickBot="1" x14ac:dyDescent="0.35">
      <c r="B37" s="291" t="s">
        <v>326</v>
      </c>
      <c r="C37" s="289">
        <v>517509191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ADDA5-1561-4719-BABA-AE3C0D56D896}">
  <sheetPr>
    <tabColor rgb="FFFF0000"/>
    <pageSetUpPr fitToPage="1"/>
  </sheetPr>
  <dimension ref="A1:L24"/>
  <sheetViews>
    <sheetView zoomScaleNormal="100" zoomScaleSheetLayoutView="85" workbookViewId="0">
      <selection activeCell="C23" sqref="C23"/>
    </sheetView>
  </sheetViews>
  <sheetFormatPr defaultRowHeight="13.2" x14ac:dyDescent="0.25"/>
  <cols>
    <col min="1" max="1" width="14.33203125" bestFit="1" customWidth="1"/>
    <col min="2" max="2" width="45.5546875" bestFit="1" customWidth="1"/>
    <col min="3" max="3" width="16.6640625" style="59" customWidth="1"/>
    <col min="4" max="4" width="16.6640625" style="1" customWidth="1"/>
    <col min="5" max="5" width="16.6640625" style="1" hidden="1" customWidth="1"/>
    <col min="6" max="6" width="12.44140625" hidden="1" customWidth="1"/>
    <col min="7" max="7" width="12.44140625" customWidth="1"/>
    <col min="8" max="8" width="13.33203125" style="39" bestFit="1" customWidth="1"/>
    <col min="9" max="9" width="11.6640625" customWidth="1"/>
    <col min="10" max="10" width="9.5546875" customWidth="1"/>
  </cols>
  <sheetData>
    <row r="1" spans="1:12" ht="58.5" customHeight="1" x14ac:dyDescent="0.25">
      <c r="A1" s="129"/>
      <c r="B1" s="42" t="s">
        <v>130</v>
      </c>
      <c r="C1" s="95" t="s">
        <v>373</v>
      </c>
      <c r="D1" s="95" t="s">
        <v>377</v>
      </c>
      <c r="E1" s="43">
        <f>'[1]Welfare 2020'!E1</f>
        <v>0</v>
      </c>
      <c r="F1" s="44" t="str">
        <f>'[1]Welfare 2020'!F1</f>
        <v>Comments, Changes
&amp; Adjustments</v>
      </c>
      <c r="G1" s="43" t="s">
        <v>375</v>
      </c>
      <c r="H1" s="18" t="s">
        <v>376</v>
      </c>
      <c r="I1" s="123" t="s">
        <v>8</v>
      </c>
      <c r="J1" s="18" t="s">
        <v>9</v>
      </c>
    </row>
    <row r="2" spans="1:12" ht="15.6" x14ac:dyDescent="0.25">
      <c r="A2" s="130" t="s">
        <v>131</v>
      </c>
      <c r="B2" s="130" t="s">
        <v>132</v>
      </c>
      <c r="C2" s="117"/>
      <c r="D2" s="45"/>
      <c r="E2" s="45"/>
      <c r="F2" s="3"/>
      <c r="G2" s="25"/>
      <c r="H2" s="23"/>
      <c r="I2" s="25"/>
      <c r="J2" s="25"/>
    </row>
    <row r="3" spans="1:12" x14ac:dyDescent="0.25">
      <c r="A3" s="108" t="s">
        <v>13</v>
      </c>
      <c r="B3" s="27" t="s">
        <v>133</v>
      </c>
      <c r="C3" s="280">
        <v>58000</v>
      </c>
      <c r="D3" s="46">
        <v>40064</v>
      </c>
      <c r="E3" s="46"/>
      <c r="F3" s="4"/>
      <c r="G3" s="280">
        <v>58000</v>
      </c>
      <c r="H3" s="280">
        <v>35000</v>
      </c>
      <c r="I3" s="10">
        <f t="shared" ref="I3:I18" si="0">H3-C3</f>
        <v>-23000</v>
      </c>
      <c r="J3" s="30">
        <f t="shared" ref="J3:J18" si="1">I3/C3</f>
        <v>-0.39655172413793105</v>
      </c>
    </row>
    <row r="4" spans="1:12" x14ac:dyDescent="0.25">
      <c r="A4" s="108" t="s">
        <v>83</v>
      </c>
      <c r="B4" s="27" t="s">
        <v>134</v>
      </c>
      <c r="C4" s="281">
        <v>49000</v>
      </c>
      <c r="D4" s="46">
        <v>44328</v>
      </c>
      <c r="E4" s="46"/>
      <c r="F4" s="109"/>
      <c r="G4" s="281">
        <v>49000</v>
      </c>
      <c r="H4" s="281">
        <v>50470</v>
      </c>
      <c r="I4" s="10">
        <f t="shared" si="0"/>
        <v>1470</v>
      </c>
      <c r="J4" s="30">
        <f t="shared" si="1"/>
        <v>0.03</v>
      </c>
      <c r="L4" s="9"/>
    </row>
    <row r="5" spans="1:12" x14ac:dyDescent="0.25">
      <c r="A5" s="108"/>
      <c r="B5" s="27" t="s">
        <v>384</v>
      </c>
      <c r="C5" s="281"/>
      <c r="D5" s="46"/>
      <c r="E5" s="46"/>
      <c r="F5" s="109"/>
      <c r="G5" s="281"/>
      <c r="H5" s="281">
        <v>3500</v>
      </c>
      <c r="I5" s="10"/>
      <c r="J5" s="30"/>
      <c r="L5" s="9"/>
    </row>
    <row r="6" spans="1:12" x14ac:dyDescent="0.25">
      <c r="A6" s="108" t="s">
        <v>19</v>
      </c>
      <c r="B6" s="27" t="s">
        <v>60</v>
      </c>
      <c r="C6" s="280">
        <v>8339</v>
      </c>
      <c r="D6" s="46">
        <v>6346</v>
      </c>
      <c r="E6" s="46"/>
      <c r="F6" s="4"/>
      <c r="G6" s="280">
        <v>8339</v>
      </c>
      <c r="H6" s="280"/>
      <c r="I6" s="10">
        <f t="shared" si="0"/>
        <v>-8339</v>
      </c>
      <c r="J6" s="30">
        <f t="shared" si="1"/>
        <v>-1</v>
      </c>
      <c r="K6" s="37"/>
    </row>
    <row r="7" spans="1:12" x14ac:dyDescent="0.25">
      <c r="A7" s="108" t="s">
        <v>21</v>
      </c>
      <c r="B7" s="27" t="s">
        <v>22</v>
      </c>
      <c r="C7" s="280">
        <v>6630</v>
      </c>
      <c r="D7" s="46">
        <v>5360</v>
      </c>
      <c r="E7" s="46"/>
      <c r="F7" s="4"/>
      <c r="G7" s="280">
        <v>6630</v>
      </c>
      <c r="H7" s="280"/>
      <c r="I7" s="10">
        <f t="shared" si="0"/>
        <v>-6630</v>
      </c>
      <c r="J7" s="30">
        <f t="shared" si="1"/>
        <v>-1</v>
      </c>
    </row>
    <row r="8" spans="1:12" x14ac:dyDescent="0.25">
      <c r="A8" s="108" t="s">
        <v>113</v>
      </c>
      <c r="B8" s="50" t="s">
        <v>338</v>
      </c>
      <c r="C8" s="280">
        <v>0</v>
      </c>
      <c r="D8" s="46">
        <v>0</v>
      </c>
      <c r="E8" s="46"/>
      <c r="F8" s="4"/>
      <c r="G8" s="280">
        <v>0</v>
      </c>
      <c r="H8" s="280"/>
      <c r="I8" s="10">
        <f t="shared" si="0"/>
        <v>0</v>
      </c>
      <c r="J8" s="30" t="e">
        <f t="shared" si="1"/>
        <v>#DIV/0!</v>
      </c>
    </row>
    <row r="9" spans="1:12" x14ac:dyDescent="0.25">
      <c r="A9" s="108" t="s">
        <v>135</v>
      </c>
      <c r="B9" s="50" t="s">
        <v>136</v>
      </c>
      <c r="C9" s="280">
        <v>68000</v>
      </c>
      <c r="D9" s="46">
        <v>55363</v>
      </c>
      <c r="E9" s="46"/>
      <c r="F9" s="4"/>
      <c r="G9" s="280">
        <v>68000</v>
      </c>
      <c r="H9" s="280">
        <v>58800</v>
      </c>
      <c r="I9" s="10">
        <f t="shared" si="0"/>
        <v>-9200</v>
      </c>
      <c r="J9" s="30">
        <f t="shared" si="1"/>
        <v>-0.13529411764705881</v>
      </c>
    </row>
    <row r="10" spans="1:12" x14ac:dyDescent="0.25">
      <c r="A10" s="108" t="s">
        <v>137</v>
      </c>
      <c r="B10" s="50" t="s">
        <v>138</v>
      </c>
      <c r="C10" s="280">
        <v>5202</v>
      </c>
      <c r="D10" s="46">
        <v>4235</v>
      </c>
      <c r="E10" s="46"/>
      <c r="F10" s="4"/>
      <c r="G10" s="280">
        <v>5202</v>
      </c>
      <c r="H10" s="280"/>
      <c r="I10" s="10">
        <f t="shared" si="0"/>
        <v>-5202</v>
      </c>
      <c r="J10" s="30">
        <f t="shared" si="1"/>
        <v>-1</v>
      </c>
    </row>
    <row r="11" spans="1:12" x14ac:dyDescent="0.25">
      <c r="A11" s="108" t="s">
        <v>139</v>
      </c>
      <c r="B11" s="50" t="s">
        <v>140</v>
      </c>
      <c r="C11" s="280">
        <v>15000</v>
      </c>
      <c r="D11" s="46">
        <v>13458</v>
      </c>
      <c r="E11" s="46"/>
      <c r="F11" s="4"/>
      <c r="G11" s="280">
        <v>15000</v>
      </c>
      <c r="H11" s="280">
        <v>15000</v>
      </c>
      <c r="I11" s="10">
        <f t="shared" si="0"/>
        <v>0</v>
      </c>
      <c r="J11" s="30">
        <f t="shared" si="1"/>
        <v>0</v>
      </c>
    </row>
    <row r="12" spans="1:12" x14ac:dyDescent="0.25">
      <c r="A12" s="108" t="s">
        <v>141</v>
      </c>
      <c r="B12" s="50" t="s">
        <v>142</v>
      </c>
      <c r="C12" s="280">
        <v>5000</v>
      </c>
      <c r="D12" s="46">
        <v>4051</v>
      </c>
      <c r="E12" s="46"/>
      <c r="F12" s="4"/>
      <c r="G12" s="280">
        <v>5000</v>
      </c>
      <c r="H12" s="280">
        <v>5000</v>
      </c>
      <c r="I12" s="10">
        <f t="shared" si="0"/>
        <v>0</v>
      </c>
      <c r="J12" s="30">
        <f t="shared" si="1"/>
        <v>0</v>
      </c>
    </row>
    <row r="13" spans="1:12" x14ac:dyDescent="0.25">
      <c r="A13" s="108" t="s">
        <v>143</v>
      </c>
      <c r="B13" s="50" t="s">
        <v>144</v>
      </c>
      <c r="C13" s="280">
        <v>5000</v>
      </c>
      <c r="D13" s="46">
        <v>4499</v>
      </c>
      <c r="E13" s="46"/>
      <c r="F13" s="4"/>
      <c r="G13" s="280">
        <v>5000</v>
      </c>
      <c r="H13" s="280">
        <v>6000</v>
      </c>
      <c r="I13" s="10">
        <f t="shared" si="0"/>
        <v>1000</v>
      </c>
      <c r="J13" s="30">
        <f t="shared" si="1"/>
        <v>0.2</v>
      </c>
    </row>
    <row r="14" spans="1:12" x14ac:dyDescent="0.25">
      <c r="A14" s="108" t="s">
        <v>145</v>
      </c>
      <c r="B14" s="50" t="s">
        <v>146</v>
      </c>
      <c r="C14" s="280">
        <v>8000</v>
      </c>
      <c r="D14" s="46">
        <v>4914</v>
      </c>
      <c r="E14" s="46"/>
      <c r="F14" s="4"/>
      <c r="G14" s="280">
        <v>8000</v>
      </c>
      <c r="H14" s="280">
        <v>6000</v>
      </c>
      <c r="I14" s="10">
        <f t="shared" si="0"/>
        <v>-2000</v>
      </c>
      <c r="J14" s="30">
        <f t="shared" si="1"/>
        <v>-0.25</v>
      </c>
    </row>
    <row r="15" spans="1:12" x14ac:dyDescent="0.25">
      <c r="A15" s="108" t="s">
        <v>147</v>
      </c>
      <c r="B15" s="50" t="s">
        <v>148</v>
      </c>
      <c r="C15" s="280">
        <v>500</v>
      </c>
      <c r="D15" s="46">
        <v>695</v>
      </c>
      <c r="E15" s="46"/>
      <c r="F15" s="4"/>
      <c r="G15" s="280">
        <v>500</v>
      </c>
      <c r="H15" s="280">
        <v>700</v>
      </c>
      <c r="I15" s="10">
        <f t="shared" si="0"/>
        <v>200</v>
      </c>
      <c r="J15" s="30">
        <f t="shared" si="1"/>
        <v>0.4</v>
      </c>
    </row>
    <row r="16" spans="1:12" x14ac:dyDescent="0.25">
      <c r="A16" s="108" t="s">
        <v>149</v>
      </c>
      <c r="B16" s="50" t="s">
        <v>150</v>
      </c>
      <c r="C16" s="280">
        <v>4000</v>
      </c>
      <c r="D16" s="46">
        <v>2534</v>
      </c>
      <c r="E16" s="46"/>
      <c r="F16" s="4"/>
      <c r="G16" s="280">
        <v>4000</v>
      </c>
      <c r="H16" s="280">
        <v>4000</v>
      </c>
      <c r="I16" s="10">
        <f t="shared" si="0"/>
        <v>0</v>
      </c>
      <c r="J16" s="30">
        <f t="shared" si="1"/>
        <v>0</v>
      </c>
    </row>
    <row r="17" spans="1:10" x14ac:dyDescent="0.25">
      <c r="A17" s="108" t="s">
        <v>151</v>
      </c>
      <c r="B17" s="50" t="s">
        <v>152</v>
      </c>
      <c r="C17" s="280">
        <v>850</v>
      </c>
      <c r="D17" s="46">
        <v>1663</v>
      </c>
      <c r="E17" s="46"/>
      <c r="F17" s="4"/>
      <c r="G17" s="280">
        <v>850</v>
      </c>
      <c r="H17" s="280">
        <v>2000</v>
      </c>
      <c r="I17" s="10">
        <f t="shared" si="0"/>
        <v>1150</v>
      </c>
      <c r="J17" s="30">
        <f t="shared" si="1"/>
        <v>1.3529411764705883</v>
      </c>
    </row>
    <row r="18" spans="1:10" x14ac:dyDescent="0.25">
      <c r="A18" s="108" t="s">
        <v>153</v>
      </c>
      <c r="B18" s="50" t="s">
        <v>154</v>
      </c>
      <c r="C18" s="280">
        <v>0</v>
      </c>
      <c r="D18" s="46">
        <v>0</v>
      </c>
      <c r="E18" s="46"/>
      <c r="F18" s="4"/>
      <c r="G18" s="280">
        <v>0</v>
      </c>
      <c r="H18" s="280">
        <v>0</v>
      </c>
      <c r="I18" s="10">
        <f t="shared" si="0"/>
        <v>0</v>
      </c>
      <c r="J18" s="30" t="e">
        <f t="shared" si="1"/>
        <v>#DIV/0!</v>
      </c>
    </row>
    <row r="19" spans="1:10" ht="15.6" x14ac:dyDescent="0.25">
      <c r="A19" s="21" t="s">
        <v>59</v>
      </c>
      <c r="B19" s="21" t="s">
        <v>155</v>
      </c>
      <c r="C19" s="34">
        <f>SUM(C3:C18)</f>
        <v>233521</v>
      </c>
      <c r="D19" s="34">
        <f>SUM(D3:D18)</f>
        <v>187510</v>
      </c>
      <c r="E19" s="51">
        <f t="shared" ref="E19:F19" si="2">SUM(E3:E17)</f>
        <v>0</v>
      </c>
      <c r="F19" s="51">
        <f t="shared" si="2"/>
        <v>0</v>
      </c>
      <c r="G19" s="131">
        <f>SUM(G3:G18)</f>
        <v>233521</v>
      </c>
      <c r="H19" s="51">
        <f>SUM(H3:H18)</f>
        <v>186470</v>
      </c>
      <c r="I19" s="10">
        <f t="shared" ref="I19" si="3">H19-C19</f>
        <v>-47051</v>
      </c>
      <c r="J19" s="30">
        <f t="shared" ref="J19" si="4">I19/C19</f>
        <v>-0.20148509127658754</v>
      </c>
    </row>
    <row r="20" spans="1:10" x14ac:dyDescent="0.25">
      <c r="B20" s="132"/>
      <c r="C20" s="133"/>
      <c r="D20" s="37"/>
      <c r="E20" s="37"/>
      <c r="H20" s="83"/>
    </row>
    <row r="21" spans="1:10" x14ac:dyDescent="0.25">
      <c r="B21" s="132"/>
      <c r="C21" s="133"/>
      <c r="D21" s="38"/>
      <c r="E21" s="37"/>
      <c r="H21" s="83"/>
      <c r="I21" s="110"/>
    </row>
    <row r="22" spans="1:10" x14ac:dyDescent="0.25">
      <c r="B22" s="132"/>
      <c r="C22" s="133"/>
      <c r="D22" s="37"/>
      <c r="E22" s="37"/>
    </row>
    <row r="23" spans="1:10" x14ac:dyDescent="0.25">
      <c r="C23" s="119"/>
      <c r="D23" s="52"/>
      <c r="E23" s="52"/>
      <c r="H23" s="40"/>
    </row>
    <row r="24" spans="1:10" x14ac:dyDescent="0.25">
      <c r="C24" s="104"/>
      <c r="H24" s="40"/>
    </row>
  </sheetData>
  <sortState xmlns:xlrd2="http://schemas.microsoft.com/office/spreadsheetml/2017/richdata2" ref="A3:J18">
    <sortCondition ref="A3:A18"/>
  </sortState>
  <pageMargins left="0.75" right="0.75" top="1" bottom="1" header="0.5" footer="0.5"/>
  <pageSetup scale="88" orientation="landscape" r:id="rId1"/>
  <headerFooter alignWithMargins="0">
    <oddFooter>&amp;L&amp;A&amp;C&amp;D &amp;T&amp;R&amp;P of &amp;N</oddFooter>
  </headerFooter>
  <rowBreaks count="1" manualBreakCount="1">
    <brk id="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3E69-0867-474D-8DB7-1F770B280AAB}">
  <sheetPr>
    <tabColor rgb="FFFF0000"/>
    <pageSetUpPr fitToPage="1"/>
  </sheetPr>
  <dimension ref="A1:N70"/>
  <sheetViews>
    <sheetView topLeftCell="A34" zoomScaleNormal="100" zoomScaleSheetLayoutView="100" workbookViewId="0">
      <selection activeCell="K67" sqref="K67"/>
    </sheetView>
  </sheetViews>
  <sheetFormatPr defaultRowHeight="13.2" x14ac:dyDescent="0.25"/>
  <cols>
    <col min="1" max="1" width="13.88671875" bestFit="1" customWidth="1"/>
    <col min="2" max="2" width="55.109375" customWidth="1"/>
    <col min="3" max="4" width="11.5546875" style="143" customWidth="1"/>
    <col min="5" max="5" width="11.5546875" style="143" hidden="1" customWidth="1"/>
    <col min="6" max="6" width="11.6640625" hidden="1" customWidth="1"/>
    <col min="7" max="7" width="20.44140625" customWidth="1"/>
    <col min="8" max="8" width="11.88671875" bestFit="1" customWidth="1"/>
  </cols>
  <sheetData>
    <row r="1" spans="1:7" ht="39.6" hidden="1" x14ac:dyDescent="0.25">
      <c r="A1" s="144"/>
      <c r="C1" s="135" t="str">
        <f>'[1]COUNTRY CLUB 2020'!C1</f>
        <v>2019 Budget</v>
      </c>
      <c r="D1" s="135" t="str">
        <f>'[1]COUNTRY CLUB 2020'!D1</f>
        <v>2019 Unaudited 12/30/19</v>
      </c>
      <c r="E1" s="135">
        <f>'[1]COUNTRY CLUB 2020'!E1</f>
        <v>0</v>
      </c>
      <c r="F1" s="19" t="s">
        <v>164</v>
      </c>
      <c r="G1" s="135" t="s">
        <v>165</v>
      </c>
    </row>
    <row r="2" spans="1:7" ht="16.2" hidden="1" thickBot="1" x14ac:dyDescent="0.3">
      <c r="A2" s="145" t="s">
        <v>166</v>
      </c>
      <c r="B2" s="146" t="s">
        <v>167</v>
      </c>
      <c r="C2" s="147"/>
      <c r="D2" s="148"/>
      <c r="E2" s="148"/>
      <c r="G2" s="148"/>
    </row>
    <row r="3" spans="1:7" hidden="1" x14ac:dyDescent="0.25">
      <c r="A3" s="149" t="s">
        <v>168</v>
      </c>
      <c r="B3" s="150"/>
      <c r="C3" s="151"/>
      <c r="D3" s="151"/>
      <c r="E3" s="151"/>
      <c r="G3" s="151"/>
    </row>
    <row r="4" spans="1:7" hidden="1" x14ac:dyDescent="0.25">
      <c r="A4" s="152" t="s">
        <v>169</v>
      </c>
      <c r="B4" s="153" t="s">
        <v>170</v>
      </c>
      <c r="C4" s="154"/>
      <c r="D4" s="155"/>
      <c r="E4" s="155"/>
      <c r="G4" s="155"/>
    </row>
    <row r="5" spans="1:7" hidden="1" x14ac:dyDescent="0.25">
      <c r="A5" s="156" t="s">
        <v>171</v>
      </c>
      <c r="B5" s="36" t="s">
        <v>172</v>
      </c>
      <c r="C5" s="157">
        <v>15000</v>
      </c>
      <c r="D5" s="158">
        <v>17216</v>
      </c>
      <c r="E5" s="155"/>
      <c r="G5" s="158">
        <v>15000</v>
      </c>
    </row>
    <row r="6" spans="1:7" hidden="1" x14ac:dyDescent="0.25">
      <c r="A6" s="152" t="s">
        <v>173</v>
      </c>
      <c r="B6" s="153" t="s">
        <v>174</v>
      </c>
      <c r="C6" s="154"/>
      <c r="D6" s="155"/>
      <c r="E6" s="155"/>
      <c r="G6" s="159"/>
    </row>
    <row r="7" spans="1:7" hidden="1" x14ac:dyDescent="0.25">
      <c r="A7" s="152" t="s">
        <v>175</v>
      </c>
      <c r="B7" s="153" t="s">
        <v>176</v>
      </c>
      <c r="C7" s="157">
        <v>1500</v>
      </c>
      <c r="D7" s="158">
        <v>3659</v>
      </c>
      <c r="E7" s="155"/>
      <c r="G7" s="158">
        <v>3600</v>
      </c>
    </row>
    <row r="8" spans="1:7" hidden="1" x14ac:dyDescent="0.25">
      <c r="A8" s="156" t="s">
        <v>177</v>
      </c>
      <c r="B8" s="36" t="s">
        <v>178</v>
      </c>
      <c r="C8" s="157">
        <v>1000</v>
      </c>
      <c r="D8" s="158"/>
      <c r="E8" s="155"/>
      <c r="G8" s="158"/>
    </row>
    <row r="9" spans="1:7" hidden="1" x14ac:dyDescent="0.25">
      <c r="A9" s="152" t="s">
        <v>179</v>
      </c>
      <c r="B9" s="153" t="s">
        <v>180</v>
      </c>
      <c r="C9" s="157">
        <v>5000</v>
      </c>
      <c r="D9" s="158">
        <v>3264</v>
      </c>
      <c r="E9" s="155"/>
      <c r="G9" s="158">
        <v>3000</v>
      </c>
    </row>
    <row r="10" spans="1:7" hidden="1" x14ac:dyDescent="0.25">
      <c r="A10" s="160" t="s">
        <v>181</v>
      </c>
      <c r="B10" s="36" t="s">
        <v>182</v>
      </c>
      <c r="C10" s="157">
        <v>8000</v>
      </c>
      <c r="D10" s="158">
        <v>17818</v>
      </c>
      <c r="E10" s="155"/>
      <c r="G10" s="158">
        <v>17000</v>
      </c>
    </row>
    <row r="11" spans="1:7" hidden="1" x14ac:dyDescent="0.25">
      <c r="A11" s="152" t="s">
        <v>183</v>
      </c>
      <c r="B11" s="153" t="s">
        <v>184</v>
      </c>
      <c r="C11" s="157">
        <v>600</v>
      </c>
      <c r="D11" s="158">
        <v>1680</v>
      </c>
      <c r="E11" s="155"/>
      <c r="G11" s="158">
        <v>1600</v>
      </c>
    </row>
    <row r="12" spans="1:7" hidden="1" x14ac:dyDescent="0.25">
      <c r="A12" s="156" t="s">
        <v>185</v>
      </c>
      <c r="B12" s="36" t="s">
        <v>186</v>
      </c>
      <c r="C12" s="161">
        <v>25</v>
      </c>
      <c r="D12" s="158">
        <v>84</v>
      </c>
      <c r="E12" s="155"/>
      <c r="G12" s="155">
        <v>70</v>
      </c>
    </row>
    <row r="13" spans="1:7" ht="14.4" hidden="1" thickBot="1" x14ac:dyDescent="0.3">
      <c r="A13" s="162"/>
      <c r="B13" s="163" t="s">
        <v>187</v>
      </c>
      <c r="C13" s="164">
        <f>SUM(C4:C12)</f>
        <v>31125</v>
      </c>
      <c r="D13" s="164">
        <f>SUM(D4:D12)</f>
        <v>43721</v>
      </c>
      <c r="E13" s="165"/>
      <c r="G13" s="164">
        <f>SUM(G4:G12)</f>
        <v>40270</v>
      </c>
    </row>
    <row r="14" spans="1:7" hidden="1" x14ac:dyDescent="0.25">
      <c r="A14" s="162"/>
      <c r="B14" s="166" t="s">
        <v>188</v>
      </c>
      <c r="C14" s="167"/>
      <c r="D14" s="167"/>
      <c r="E14" s="167"/>
      <c r="G14" s="167"/>
    </row>
    <row r="15" spans="1:7" ht="16.2" hidden="1" thickBot="1" x14ac:dyDescent="0.3">
      <c r="A15" s="163"/>
      <c r="B15" s="168" t="s">
        <v>189</v>
      </c>
      <c r="C15" s="169"/>
      <c r="D15" s="169"/>
      <c r="E15" s="169"/>
      <c r="G15" s="169"/>
    </row>
    <row r="16" spans="1:7" hidden="1" x14ac:dyDescent="0.25">
      <c r="A16" s="162"/>
      <c r="B16" s="121"/>
      <c r="C16" s="39"/>
      <c r="D16" s="39"/>
      <c r="E16" s="39"/>
    </row>
    <row r="17" spans="1:8" hidden="1" x14ac:dyDescent="0.25">
      <c r="A17" s="162"/>
      <c r="B17" s="121"/>
      <c r="C17" s="39"/>
      <c r="D17" s="39"/>
      <c r="E17" s="39"/>
    </row>
    <row r="18" spans="1:8" ht="40.200000000000003" hidden="1" thickBot="1" x14ac:dyDescent="0.3">
      <c r="A18" s="162"/>
      <c r="B18" s="150"/>
      <c r="C18" s="170" t="str">
        <f>C1</f>
        <v>2019 Budget</v>
      </c>
      <c r="D18" s="170" t="str">
        <f>D1</f>
        <v>2019 Unaudited 12/30/19</v>
      </c>
      <c r="E18" s="170">
        <f>E1</f>
        <v>0</v>
      </c>
      <c r="F18" s="171" t="str">
        <f>F1</f>
        <v>Adjustments,
Changes
&amp; Comments</v>
      </c>
      <c r="G18" s="172" t="s">
        <v>165</v>
      </c>
    </row>
    <row r="19" spans="1:8" ht="15.6" hidden="1" x14ac:dyDescent="0.25">
      <c r="A19" s="173" t="str">
        <f>A2</f>
        <v>10</v>
      </c>
      <c r="B19" s="174" t="str">
        <f>B2</f>
        <v>Parks &amp; Rec. Special Revenue Fund</v>
      </c>
      <c r="C19" s="148"/>
      <c r="D19" s="148"/>
      <c r="E19" s="148"/>
      <c r="F19" s="175" t="s">
        <v>190</v>
      </c>
      <c r="G19" s="176"/>
    </row>
    <row r="20" spans="1:8" hidden="1" x14ac:dyDescent="0.25">
      <c r="A20" s="108"/>
      <c r="B20" s="27" t="s">
        <v>191</v>
      </c>
      <c r="C20" s="157"/>
      <c r="D20" s="157"/>
      <c r="E20" s="157"/>
      <c r="F20" s="177"/>
      <c r="G20" s="157">
        <v>6720</v>
      </c>
    </row>
    <row r="21" spans="1:8" hidden="1" x14ac:dyDescent="0.25">
      <c r="A21" s="108"/>
      <c r="B21" s="27" t="s">
        <v>192</v>
      </c>
      <c r="C21" s="157"/>
      <c r="D21" s="157"/>
      <c r="E21" s="157"/>
      <c r="F21" s="177"/>
      <c r="G21" s="157">
        <v>515</v>
      </c>
    </row>
    <row r="22" spans="1:8" hidden="1" x14ac:dyDescent="0.25">
      <c r="A22" s="108" t="s">
        <v>25</v>
      </c>
      <c r="B22" s="27" t="s">
        <v>193</v>
      </c>
      <c r="C22" s="157">
        <v>1200</v>
      </c>
      <c r="D22" s="157">
        <v>869</v>
      </c>
      <c r="E22" s="157">
        <v>1200</v>
      </c>
      <c r="F22" s="177"/>
      <c r="G22" s="157">
        <v>1000</v>
      </c>
    </row>
    <row r="23" spans="1:8" hidden="1" x14ac:dyDescent="0.25">
      <c r="A23" s="108" t="s">
        <v>111</v>
      </c>
      <c r="B23" s="27" t="s">
        <v>194</v>
      </c>
      <c r="C23" s="157">
        <v>1000</v>
      </c>
      <c r="D23" s="157">
        <v>636</v>
      </c>
      <c r="E23" s="157">
        <v>1000</v>
      </c>
      <c r="F23" s="178"/>
      <c r="G23" s="4">
        <v>1000</v>
      </c>
    </row>
    <row r="24" spans="1:8" hidden="1" x14ac:dyDescent="0.25">
      <c r="A24" s="179" t="s">
        <v>62</v>
      </c>
      <c r="B24" s="180" t="s">
        <v>195</v>
      </c>
      <c r="C24" s="181">
        <v>600</v>
      </c>
      <c r="D24" s="182">
        <v>766</v>
      </c>
      <c r="E24" s="183">
        <v>600</v>
      </c>
      <c r="F24" s="184"/>
      <c r="G24" s="31">
        <v>800</v>
      </c>
      <c r="H24" s="9"/>
    </row>
    <row r="25" spans="1:8" hidden="1" x14ac:dyDescent="0.25">
      <c r="A25" s="108" t="s">
        <v>55</v>
      </c>
      <c r="B25" s="185" t="s">
        <v>196</v>
      </c>
      <c r="C25" s="186">
        <v>600</v>
      </c>
      <c r="D25" s="28">
        <v>358</v>
      </c>
      <c r="E25" s="187">
        <v>600</v>
      </c>
      <c r="F25" s="188"/>
      <c r="G25" s="28">
        <v>500</v>
      </c>
    </row>
    <row r="26" spans="1:8" hidden="1" x14ac:dyDescent="0.25">
      <c r="A26" s="108" t="s">
        <v>197</v>
      </c>
      <c r="B26" s="185" t="s">
        <v>198</v>
      </c>
      <c r="C26" s="189">
        <v>2000</v>
      </c>
      <c r="D26" s="190">
        <v>1765</v>
      </c>
      <c r="E26" s="191">
        <v>2000</v>
      </c>
      <c r="F26" s="2"/>
      <c r="G26" s="190">
        <v>1800</v>
      </c>
    </row>
    <row r="27" spans="1:8" hidden="1" x14ac:dyDescent="0.25">
      <c r="A27" s="108" t="s">
        <v>199</v>
      </c>
      <c r="B27" s="185" t="s">
        <v>180</v>
      </c>
      <c r="C27" s="186">
        <v>10000</v>
      </c>
      <c r="D27" s="28">
        <v>11668</v>
      </c>
      <c r="E27" s="187">
        <v>10000</v>
      </c>
      <c r="F27" s="2"/>
      <c r="G27" s="28">
        <v>11000</v>
      </c>
    </row>
    <row r="28" spans="1:8" hidden="1" x14ac:dyDescent="0.25">
      <c r="A28" s="108" t="s">
        <v>120</v>
      </c>
      <c r="B28" s="192" t="s">
        <v>200</v>
      </c>
      <c r="C28" s="186">
        <v>5500</v>
      </c>
      <c r="D28" s="28">
        <v>3893</v>
      </c>
      <c r="E28" s="187">
        <v>5500</v>
      </c>
      <c r="F28" s="2"/>
      <c r="G28" s="28">
        <v>5935</v>
      </c>
    </row>
    <row r="29" spans="1:8" ht="15.75" hidden="1" customHeight="1" x14ac:dyDescent="0.25">
      <c r="A29" s="108" t="s">
        <v>201</v>
      </c>
      <c r="B29" s="27" t="s">
        <v>202</v>
      </c>
      <c r="C29" s="157">
        <v>500</v>
      </c>
      <c r="D29" s="157">
        <v>317</v>
      </c>
      <c r="E29" s="157">
        <v>500</v>
      </c>
      <c r="G29" s="28">
        <v>500</v>
      </c>
    </row>
    <row r="30" spans="1:8" s="84" customFormat="1" hidden="1" x14ac:dyDescent="0.25">
      <c r="A30" s="108" t="s">
        <v>203</v>
      </c>
      <c r="B30" s="27" t="s">
        <v>204</v>
      </c>
      <c r="C30" s="28">
        <v>5000</v>
      </c>
      <c r="D30" s="28">
        <v>5337</v>
      </c>
      <c r="E30" s="28">
        <v>5000</v>
      </c>
      <c r="F30" s="184"/>
      <c r="G30" s="28">
        <v>5500</v>
      </c>
      <c r="H30"/>
    </row>
    <row r="31" spans="1:8" s="84" customFormat="1" hidden="1" x14ac:dyDescent="0.25">
      <c r="A31" s="108" t="s">
        <v>205</v>
      </c>
      <c r="B31" s="27" t="s">
        <v>206</v>
      </c>
      <c r="C31" s="28">
        <v>5000</v>
      </c>
      <c r="D31" s="28">
        <v>2861</v>
      </c>
      <c r="E31" s="28">
        <v>5000</v>
      </c>
      <c r="F31" s="184"/>
      <c r="G31" s="28">
        <v>5000</v>
      </c>
      <c r="H31"/>
    </row>
    <row r="32" spans="1:8" s="84" customFormat="1" hidden="1" x14ac:dyDescent="0.25">
      <c r="A32" s="108" t="s">
        <v>207</v>
      </c>
      <c r="B32" s="27" t="s">
        <v>176</v>
      </c>
      <c r="C32" s="193"/>
      <c r="D32" s="193" t="s">
        <v>4</v>
      </c>
      <c r="E32" s="193"/>
      <c r="F32" s="184"/>
      <c r="G32" s="4"/>
      <c r="H32"/>
    </row>
    <row r="33" spans="1:9" ht="15.6" hidden="1" x14ac:dyDescent="0.25">
      <c r="A33" s="194" t="s">
        <v>59</v>
      </c>
      <c r="B33" s="195" t="str">
        <f>B19</f>
        <v>Parks &amp; Rec. Special Revenue Fund</v>
      </c>
      <c r="C33" s="196">
        <f>SUM(C20:C32)</f>
        <v>31400</v>
      </c>
      <c r="D33" s="196">
        <f>SUM(D20:D32)</f>
        <v>28470</v>
      </c>
      <c r="E33" s="196">
        <f>SUM(E20:E32)</f>
        <v>31400</v>
      </c>
      <c r="F33" s="197">
        <f>SUM(F20:F32)</f>
        <v>0</v>
      </c>
      <c r="G33" s="196">
        <f>SUM(G20:G32)</f>
        <v>40270</v>
      </c>
    </row>
    <row r="34" spans="1:9" ht="39.6" x14ac:dyDescent="0.25">
      <c r="A34" s="198"/>
      <c r="B34" s="199" t="s">
        <v>208</v>
      </c>
      <c r="C34" s="200" t="s">
        <v>378</v>
      </c>
      <c r="D34" s="200" t="s">
        <v>377</v>
      </c>
      <c r="E34" s="200" t="s">
        <v>163</v>
      </c>
      <c r="F34" s="56" t="s">
        <v>164</v>
      </c>
      <c r="G34" s="200" t="s">
        <v>379</v>
      </c>
      <c r="H34" s="200" t="s">
        <v>209</v>
      </c>
      <c r="I34" s="200" t="s">
        <v>9</v>
      </c>
    </row>
    <row r="35" spans="1:9" ht="15.6" x14ac:dyDescent="0.25">
      <c r="A35" s="114" t="s">
        <v>166</v>
      </c>
      <c r="B35" s="201" t="s">
        <v>210</v>
      </c>
      <c r="C35" s="202"/>
      <c r="D35" s="202"/>
      <c r="E35" s="202"/>
      <c r="F35" s="3"/>
      <c r="G35" s="202"/>
      <c r="H35" s="25"/>
      <c r="I35" s="25"/>
    </row>
    <row r="36" spans="1:9" x14ac:dyDescent="0.25">
      <c r="A36" s="27" t="s">
        <v>211</v>
      </c>
      <c r="B36" s="107"/>
      <c r="C36" s="203"/>
      <c r="D36" s="203"/>
      <c r="E36" s="203"/>
      <c r="F36" s="3"/>
      <c r="G36" s="203"/>
      <c r="H36" s="25"/>
      <c r="I36" s="25"/>
    </row>
    <row r="37" spans="1:9" x14ac:dyDescent="0.25">
      <c r="A37" s="108" t="s">
        <v>334</v>
      </c>
      <c r="B37" s="5" t="s">
        <v>212</v>
      </c>
      <c r="C37" s="282">
        <v>165</v>
      </c>
      <c r="D37" s="157">
        <v>233</v>
      </c>
      <c r="E37" s="154"/>
      <c r="F37" s="3"/>
      <c r="G37" s="282">
        <v>200</v>
      </c>
      <c r="H37" s="6">
        <f>G37-C37</f>
        <v>35</v>
      </c>
      <c r="I37" s="47">
        <f>H37/C37</f>
        <v>0.21212121212121213</v>
      </c>
    </row>
    <row r="38" spans="1:9" x14ac:dyDescent="0.25">
      <c r="A38" s="108" t="s">
        <v>171</v>
      </c>
      <c r="B38" s="27" t="s">
        <v>172</v>
      </c>
      <c r="C38" s="282">
        <v>18500</v>
      </c>
      <c r="D38" s="157">
        <v>20830</v>
      </c>
      <c r="E38" s="154"/>
      <c r="F38" s="3"/>
      <c r="G38" s="282">
        <v>30000</v>
      </c>
      <c r="H38" s="6">
        <f t="shared" ref="H38:H45" si="0">G38-C38</f>
        <v>11500</v>
      </c>
      <c r="I38" s="47">
        <f t="shared" ref="I38:I45" si="1">H38/C38</f>
        <v>0.6216216216216216</v>
      </c>
    </row>
    <row r="39" spans="1:9" x14ac:dyDescent="0.25">
      <c r="A39" s="108" t="s">
        <v>175</v>
      </c>
      <c r="B39" s="27" t="s">
        <v>176</v>
      </c>
      <c r="C39" s="282">
        <v>700</v>
      </c>
      <c r="D39" s="157">
        <v>870</v>
      </c>
      <c r="E39" s="154"/>
      <c r="F39" s="3"/>
      <c r="G39" s="282">
        <v>0</v>
      </c>
      <c r="H39" s="6">
        <f t="shared" si="0"/>
        <v>-700</v>
      </c>
      <c r="I39" s="47">
        <f t="shared" si="1"/>
        <v>-1</v>
      </c>
    </row>
    <row r="40" spans="1:9" x14ac:dyDescent="0.25">
      <c r="A40" s="108" t="s">
        <v>354</v>
      </c>
      <c r="B40" s="27" t="s">
        <v>343</v>
      </c>
      <c r="C40" s="282">
        <v>0</v>
      </c>
      <c r="D40" s="157">
        <v>0</v>
      </c>
      <c r="E40" s="154"/>
      <c r="F40" s="3"/>
      <c r="G40" s="282">
        <v>0</v>
      </c>
      <c r="H40" s="6">
        <f t="shared" si="0"/>
        <v>0</v>
      </c>
      <c r="I40" s="47"/>
    </row>
    <row r="41" spans="1:9" x14ac:dyDescent="0.25">
      <c r="A41" s="108" t="s">
        <v>179</v>
      </c>
      <c r="B41" s="27" t="s">
        <v>180</v>
      </c>
      <c r="C41" s="282">
        <v>7500</v>
      </c>
      <c r="D41" s="157">
        <v>6211</v>
      </c>
      <c r="E41" s="154"/>
      <c r="F41" s="3"/>
      <c r="G41" s="282">
        <v>11000</v>
      </c>
      <c r="H41" s="6">
        <f t="shared" si="0"/>
        <v>3500</v>
      </c>
      <c r="I41" s="47">
        <f t="shared" si="1"/>
        <v>0.46666666666666667</v>
      </c>
    </row>
    <row r="42" spans="1:9" x14ac:dyDescent="0.25">
      <c r="A42" s="108" t="s">
        <v>181</v>
      </c>
      <c r="B42" s="27" t="s">
        <v>182</v>
      </c>
      <c r="C42" s="282">
        <v>28000</v>
      </c>
      <c r="D42" s="157">
        <v>30698</v>
      </c>
      <c r="E42" s="154"/>
      <c r="F42" s="3"/>
      <c r="G42" s="282">
        <v>34000</v>
      </c>
      <c r="H42" s="6">
        <f t="shared" si="0"/>
        <v>6000</v>
      </c>
      <c r="I42" s="47">
        <f t="shared" si="1"/>
        <v>0.21428571428571427</v>
      </c>
    </row>
    <row r="43" spans="1:9" x14ac:dyDescent="0.25">
      <c r="A43" s="108" t="s">
        <v>183</v>
      </c>
      <c r="B43" s="27" t="s">
        <v>184</v>
      </c>
      <c r="C43" s="282">
        <v>5000</v>
      </c>
      <c r="D43" s="157">
        <v>8059</v>
      </c>
      <c r="E43" s="154"/>
      <c r="F43" s="3"/>
      <c r="G43" s="282">
        <v>9000</v>
      </c>
      <c r="H43" s="6">
        <f t="shared" si="0"/>
        <v>4000</v>
      </c>
      <c r="I43" s="47">
        <f t="shared" si="1"/>
        <v>0.8</v>
      </c>
    </row>
    <row r="44" spans="1:9" x14ac:dyDescent="0.25">
      <c r="A44" s="108" t="s">
        <v>185</v>
      </c>
      <c r="B44" s="27" t="s">
        <v>186</v>
      </c>
      <c r="C44" s="282">
        <v>40</v>
      </c>
      <c r="D44" s="157">
        <v>34</v>
      </c>
      <c r="E44" s="154"/>
      <c r="F44" s="3"/>
      <c r="G44" s="282">
        <v>30</v>
      </c>
      <c r="H44" s="6">
        <f t="shared" si="0"/>
        <v>-10</v>
      </c>
      <c r="I44" s="47">
        <f t="shared" si="1"/>
        <v>-0.25</v>
      </c>
    </row>
    <row r="45" spans="1:9" ht="15.6" x14ac:dyDescent="0.25">
      <c r="A45" s="21" t="s">
        <v>59</v>
      </c>
      <c r="B45" s="26" t="s">
        <v>187</v>
      </c>
      <c r="C45" s="204">
        <f>SUM(C37:C44)</f>
        <v>59905</v>
      </c>
      <c r="D45" s="204">
        <f>SUM(D37:D44)</f>
        <v>66935</v>
      </c>
      <c r="E45" s="205"/>
      <c r="F45" s="3"/>
      <c r="G45" s="282">
        <f>SUM(G37:G44)</f>
        <v>84230</v>
      </c>
      <c r="H45" s="206">
        <f t="shared" si="0"/>
        <v>24325</v>
      </c>
      <c r="I45" s="47">
        <f t="shared" si="1"/>
        <v>0.40605959435773309</v>
      </c>
    </row>
    <row r="46" spans="1:9" x14ac:dyDescent="0.25">
      <c r="A46" s="162"/>
      <c r="B46" s="207"/>
      <c r="C46" s="208"/>
      <c r="D46" s="208"/>
      <c r="E46" s="208"/>
      <c r="G46" s="208"/>
    </row>
    <row r="47" spans="1:9" x14ac:dyDescent="0.25">
      <c r="A47" s="162"/>
      <c r="B47" s="121"/>
      <c r="C47" s="39"/>
      <c r="D47" s="39"/>
      <c r="E47" s="39"/>
    </row>
    <row r="48" spans="1:9" x14ac:dyDescent="0.25">
      <c r="A48" s="162"/>
      <c r="B48" s="121"/>
      <c r="C48" s="39"/>
      <c r="D48" s="39"/>
      <c r="E48" s="39"/>
    </row>
    <row r="49" spans="1:14" ht="30.6" x14ac:dyDescent="0.25">
      <c r="A49" s="209"/>
      <c r="B49" s="210" t="s">
        <v>213</v>
      </c>
      <c r="C49" s="200" t="s">
        <v>378</v>
      </c>
      <c r="D49" s="200" t="s">
        <v>377</v>
      </c>
      <c r="E49" s="211" t="s">
        <v>163</v>
      </c>
      <c r="F49" s="44" t="s">
        <v>164</v>
      </c>
      <c r="G49" s="212" t="s">
        <v>376</v>
      </c>
      <c r="H49" s="213" t="s">
        <v>209</v>
      </c>
      <c r="I49" s="213" t="s">
        <v>9</v>
      </c>
    </row>
    <row r="50" spans="1:14" ht="15.6" x14ac:dyDescent="0.25">
      <c r="A50" s="214" t="s">
        <v>166</v>
      </c>
      <c r="B50" s="215" t="s">
        <v>210</v>
      </c>
      <c r="C50" s="202"/>
      <c r="D50" s="202"/>
      <c r="E50" s="202"/>
      <c r="F50" s="57" t="s">
        <v>190</v>
      </c>
      <c r="G50" s="25"/>
      <c r="H50" s="25"/>
      <c r="I50" s="25"/>
    </row>
    <row r="51" spans="1:14" x14ac:dyDescent="0.25">
      <c r="A51" s="108" t="s">
        <v>13</v>
      </c>
      <c r="B51" s="27" t="s">
        <v>214</v>
      </c>
      <c r="C51" s="282">
        <v>0</v>
      </c>
      <c r="D51" s="157">
        <v>0</v>
      </c>
      <c r="E51" s="157"/>
      <c r="F51" s="57"/>
      <c r="G51" s="282">
        <v>22500</v>
      </c>
      <c r="H51" s="6">
        <f t="shared" ref="H51:H65" si="2">G51-C51</f>
        <v>22500</v>
      </c>
      <c r="I51" s="30" t="e">
        <f>H51/C51</f>
        <v>#DIV/0!</v>
      </c>
    </row>
    <row r="52" spans="1:14" x14ac:dyDescent="0.25">
      <c r="A52" s="108" t="s">
        <v>19</v>
      </c>
      <c r="B52" s="27" t="s">
        <v>215</v>
      </c>
      <c r="C52" s="282">
        <v>0</v>
      </c>
      <c r="D52" s="157">
        <v>0</v>
      </c>
      <c r="E52" s="157"/>
      <c r="F52" s="57"/>
      <c r="G52" s="282">
        <v>0</v>
      </c>
      <c r="H52" s="6">
        <f t="shared" si="2"/>
        <v>0</v>
      </c>
      <c r="I52" s="30" t="e">
        <f t="shared" ref="I52:I66" si="3">H52/C52</f>
        <v>#DIV/0!</v>
      </c>
    </row>
    <row r="53" spans="1:14" x14ac:dyDescent="0.25">
      <c r="A53" s="108" t="s">
        <v>25</v>
      </c>
      <c r="B53" s="27" t="s">
        <v>193</v>
      </c>
      <c r="C53" s="282">
        <v>600</v>
      </c>
      <c r="D53" s="157">
        <v>422</v>
      </c>
      <c r="E53" s="157"/>
      <c r="F53" s="57"/>
      <c r="G53" s="282">
        <v>600</v>
      </c>
      <c r="H53" s="6">
        <f t="shared" si="2"/>
        <v>0</v>
      </c>
      <c r="I53" s="30">
        <f t="shared" si="3"/>
        <v>0</v>
      </c>
    </row>
    <row r="54" spans="1:14" x14ac:dyDescent="0.25">
      <c r="A54" s="108" t="s">
        <v>111</v>
      </c>
      <c r="B54" s="27" t="s">
        <v>194</v>
      </c>
      <c r="C54" s="283">
        <v>600</v>
      </c>
      <c r="D54" s="157">
        <v>374</v>
      </c>
      <c r="E54" s="157"/>
      <c r="F54" s="109"/>
      <c r="G54" s="283">
        <v>600</v>
      </c>
      <c r="H54" s="6">
        <f t="shared" si="2"/>
        <v>0</v>
      </c>
      <c r="I54" s="30">
        <f t="shared" si="3"/>
        <v>0</v>
      </c>
    </row>
    <row r="55" spans="1:14" x14ac:dyDescent="0.25">
      <c r="A55" s="108" t="s">
        <v>62</v>
      </c>
      <c r="B55" s="185" t="s">
        <v>195</v>
      </c>
      <c r="C55" s="282">
        <v>1000</v>
      </c>
      <c r="D55" s="157">
        <v>362</v>
      </c>
      <c r="E55" s="217"/>
      <c r="F55" s="14"/>
      <c r="G55" s="282">
        <v>500</v>
      </c>
      <c r="H55" s="6">
        <f t="shared" si="2"/>
        <v>-500</v>
      </c>
      <c r="I55" s="30">
        <f t="shared" si="3"/>
        <v>-0.5</v>
      </c>
      <c r="N55">
        <f>G51*0.0765</f>
        <v>1721.25</v>
      </c>
    </row>
    <row r="56" spans="1:14" x14ac:dyDescent="0.25">
      <c r="A56" s="108" t="s">
        <v>55</v>
      </c>
      <c r="B56" s="185" t="s">
        <v>196</v>
      </c>
      <c r="C56" s="280">
        <v>1500</v>
      </c>
      <c r="D56" s="28">
        <v>367</v>
      </c>
      <c r="E56" s="28"/>
      <c r="F56" s="118"/>
      <c r="G56" s="280">
        <v>800</v>
      </c>
      <c r="H56" s="6">
        <f t="shared" si="2"/>
        <v>-700</v>
      </c>
      <c r="I56" s="30">
        <f t="shared" si="3"/>
        <v>-0.46666666666666667</v>
      </c>
    </row>
    <row r="57" spans="1:14" x14ac:dyDescent="0.25">
      <c r="A57" s="108" t="s">
        <v>197</v>
      </c>
      <c r="B57" s="185" t="s">
        <v>198</v>
      </c>
      <c r="C57" s="190"/>
      <c r="D57" s="190">
        <v>0</v>
      </c>
      <c r="E57" s="190"/>
      <c r="F57" s="4"/>
      <c r="G57" s="190">
        <v>0</v>
      </c>
      <c r="H57" s="6">
        <f t="shared" si="2"/>
        <v>0</v>
      </c>
      <c r="I57" s="30" t="e">
        <f t="shared" si="3"/>
        <v>#DIV/0!</v>
      </c>
    </row>
    <row r="58" spans="1:14" x14ac:dyDescent="0.25">
      <c r="A58" s="108" t="s">
        <v>199</v>
      </c>
      <c r="B58" s="185" t="s">
        <v>180</v>
      </c>
      <c r="C58" s="280">
        <v>12500</v>
      </c>
      <c r="D58" s="28">
        <v>10831</v>
      </c>
      <c r="E58" s="28"/>
      <c r="F58" s="4"/>
      <c r="G58" s="280">
        <v>14000</v>
      </c>
      <c r="H58" s="6">
        <f t="shared" si="2"/>
        <v>1500</v>
      </c>
      <c r="I58" s="30">
        <f t="shared" si="3"/>
        <v>0.12</v>
      </c>
    </row>
    <row r="59" spans="1:14" x14ac:dyDescent="0.25">
      <c r="A59" s="108" t="s">
        <v>350</v>
      </c>
      <c r="B59" s="185" t="s">
        <v>343</v>
      </c>
      <c r="C59" s="280">
        <v>2000</v>
      </c>
      <c r="D59" s="28">
        <v>0</v>
      </c>
      <c r="E59" s="28"/>
      <c r="F59" s="4"/>
      <c r="G59" s="280">
        <v>1500</v>
      </c>
      <c r="H59" s="6"/>
      <c r="I59" s="30"/>
    </row>
    <row r="60" spans="1:14" x14ac:dyDescent="0.25">
      <c r="A60" s="108" t="s">
        <v>120</v>
      </c>
      <c r="B60" s="192" t="s">
        <v>200</v>
      </c>
      <c r="C60" s="280">
        <v>10000</v>
      </c>
      <c r="D60" s="28">
        <v>3499</v>
      </c>
      <c r="E60" s="28"/>
      <c r="F60" s="4"/>
      <c r="G60" s="280">
        <v>6000</v>
      </c>
      <c r="H60" s="6">
        <f t="shared" si="2"/>
        <v>-4000</v>
      </c>
      <c r="I60" s="30">
        <f t="shared" si="3"/>
        <v>-0.4</v>
      </c>
    </row>
    <row r="61" spans="1:14" x14ac:dyDescent="0.25">
      <c r="A61" s="108" t="s">
        <v>201</v>
      </c>
      <c r="B61" s="27" t="s">
        <v>202</v>
      </c>
      <c r="C61" s="280">
        <v>60</v>
      </c>
      <c r="D61" s="157">
        <v>0</v>
      </c>
      <c r="E61" s="157"/>
      <c r="F61" s="3"/>
      <c r="G61" s="280">
        <v>60</v>
      </c>
      <c r="H61" s="6">
        <f t="shared" si="2"/>
        <v>0</v>
      </c>
      <c r="I61" s="30">
        <f t="shared" si="3"/>
        <v>0</v>
      </c>
    </row>
    <row r="62" spans="1:14" x14ac:dyDescent="0.25">
      <c r="A62" s="108" t="s">
        <v>203</v>
      </c>
      <c r="B62" s="27" t="s">
        <v>204</v>
      </c>
      <c r="C62" s="280">
        <v>15000</v>
      </c>
      <c r="D62" s="28">
        <v>15008</v>
      </c>
      <c r="E62" s="28"/>
      <c r="F62" s="14"/>
      <c r="G62" s="280">
        <v>12500</v>
      </c>
      <c r="H62" s="6">
        <f t="shared" si="2"/>
        <v>-2500</v>
      </c>
      <c r="I62" s="30">
        <f t="shared" si="3"/>
        <v>-0.16666666666666666</v>
      </c>
    </row>
    <row r="63" spans="1:14" x14ac:dyDescent="0.25">
      <c r="A63" s="108" t="s">
        <v>205</v>
      </c>
      <c r="B63" s="27" t="s">
        <v>206</v>
      </c>
      <c r="C63" s="280">
        <v>4500</v>
      </c>
      <c r="D63" s="28">
        <v>3818</v>
      </c>
      <c r="E63" s="28"/>
      <c r="F63" s="14"/>
      <c r="G63" s="280">
        <v>4000</v>
      </c>
      <c r="H63" s="6">
        <f t="shared" si="2"/>
        <v>-500</v>
      </c>
      <c r="I63" s="30">
        <f t="shared" si="3"/>
        <v>-0.1111111111111111</v>
      </c>
    </row>
    <row r="64" spans="1:14" x14ac:dyDescent="0.25">
      <c r="A64" s="108" t="s">
        <v>207</v>
      </c>
      <c r="B64" s="27" t="s">
        <v>365</v>
      </c>
      <c r="C64" s="280">
        <v>31270</v>
      </c>
      <c r="D64" s="28">
        <v>24406</v>
      </c>
      <c r="E64" s="28"/>
      <c r="F64" s="14"/>
      <c r="G64" s="280">
        <v>30000</v>
      </c>
      <c r="H64" s="6">
        <f t="shared" si="2"/>
        <v>-1270</v>
      </c>
      <c r="I64" s="30">
        <f t="shared" si="3"/>
        <v>-4.0614007035497279E-2</v>
      </c>
    </row>
    <row r="65" spans="1:9" x14ac:dyDescent="0.25">
      <c r="B65" s="285" t="s">
        <v>121</v>
      </c>
      <c r="C65" s="279"/>
      <c r="D65" s="28"/>
      <c r="E65" s="193"/>
      <c r="F65" s="14"/>
      <c r="G65" s="279"/>
      <c r="H65" s="6">
        <f t="shared" si="2"/>
        <v>0</v>
      </c>
      <c r="I65" s="30" t="e">
        <f t="shared" si="3"/>
        <v>#DIV/0!</v>
      </c>
    </row>
    <row r="66" spans="1:9" ht="15.6" x14ac:dyDescent="0.25">
      <c r="A66" s="21" t="s">
        <v>59</v>
      </c>
      <c r="B66" s="215" t="s">
        <v>331</v>
      </c>
      <c r="C66" s="219">
        <f>SUM(C51:C65)</f>
        <v>79030</v>
      </c>
      <c r="D66" s="219">
        <f>SUM(D51:D65)</f>
        <v>59087</v>
      </c>
      <c r="E66" s="219">
        <f>SUM(E51:E65)</f>
        <v>0</v>
      </c>
      <c r="F66" s="219">
        <f>SUM(F51:F65)</f>
        <v>0</v>
      </c>
      <c r="G66" s="219">
        <f>SUM(G51:G65)</f>
        <v>93060</v>
      </c>
      <c r="H66" s="206">
        <f t="shared" ref="H66" si="4">G66-C66</f>
        <v>14030</v>
      </c>
      <c r="I66" s="30">
        <f t="shared" si="3"/>
        <v>0.17752752119448312</v>
      </c>
    </row>
    <row r="70" spans="1:9" x14ac:dyDescent="0.25">
      <c r="G70" s="1" t="s">
        <v>216</v>
      </c>
    </row>
  </sheetData>
  <pageMargins left="0.75" right="0.75" top="0.5" bottom="0.5" header="0.5" footer="0.5"/>
  <pageSetup scale="92" orientation="landscape" r:id="rId1"/>
  <headerFooter alignWithMargins="0">
    <oddFooter>&amp;L&amp;A&amp;C&amp;T &amp;D&amp;R&amp;P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C78B-9B95-4C01-AECB-BCFEFEA04511}">
  <sheetPr>
    <tabColor rgb="FFFF0000"/>
    <pageSetUpPr fitToPage="1"/>
  </sheetPr>
  <dimension ref="A1:J19"/>
  <sheetViews>
    <sheetView zoomScaleNormal="100" workbookViewId="0">
      <selection activeCell="K24" sqref="K24"/>
    </sheetView>
  </sheetViews>
  <sheetFormatPr defaultRowHeight="13.2" x14ac:dyDescent="0.25"/>
  <cols>
    <col min="1" max="1" width="9.88671875" bestFit="1" customWidth="1"/>
    <col min="2" max="2" width="45.6640625" bestFit="1" customWidth="1"/>
    <col min="3" max="3" width="9.88671875" style="1" bestFit="1" customWidth="1"/>
    <col min="4" max="4" width="13.88671875" style="1" customWidth="1"/>
    <col min="5" max="5" width="9.88671875" style="1" hidden="1" customWidth="1"/>
    <col min="6" max="6" width="23.6640625" hidden="1" customWidth="1"/>
    <col min="7" max="7" width="12.109375" customWidth="1"/>
    <col min="8" max="8" width="13.33203125" style="59" bestFit="1" customWidth="1"/>
    <col min="9" max="9" width="11.33203125" customWidth="1"/>
    <col min="10" max="10" width="10.88671875" customWidth="1"/>
  </cols>
  <sheetData>
    <row r="1" spans="1:10" ht="58.5" customHeight="1" x14ac:dyDescent="0.25">
      <c r="A1" s="85"/>
      <c r="B1" s="86" t="s">
        <v>80</v>
      </c>
      <c r="C1" s="43" t="s">
        <v>373</v>
      </c>
      <c r="D1" s="43" t="s">
        <v>377</v>
      </c>
      <c r="E1" s="43" t="str">
        <f>'[1]Legal 2020'!E1</f>
        <v>2019 Unaudited 09/30/2018</v>
      </c>
      <c r="F1" s="79" t="s">
        <v>68</v>
      </c>
      <c r="G1" s="18" t="s">
        <v>375</v>
      </c>
      <c r="H1" s="18" t="s">
        <v>376</v>
      </c>
      <c r="I1" s="18" t="s">
        <v>8</v>
      </c>
      <c r="J1" s="18" t="s">
        <v>9</v>
      </c>
    </row>
    <row r="2" spans="1:10" ht="14.25" customHeight="1" x14ac:dyDescent="0.25">
      <c r="A2" s="20" t="s">
        <v>81</v>
      </c>
      <c r="B2" s="21" t="s">
        <v>80</v>
      </c>
      <c r="C2" s="87"/>
      <c r="D2" s="87"/>
      <c r="E2" s="87"/>
      <c r="F2" s="3"/>
      <c r="G2" s="80"/>
      <c r="H2" s="88"/>
      <c r="I2" s="25"/>
      <c r="J2" s="25"/>
    </row>
    <row r="3" spans="1:10" x14ac:dyDescent="0.25">
      <c r="A3" s="89" t="s">
        <v>13</v>
      </c>
      <c r="B3" s="27" t="s">
        <v>82</v>
      </c>
      <c r="C3" s="98">
        <v>28875</v>
      </c>
      <c r="D3" s="46">
        <v>26190</v>
      </c>
      <c r="E3" s="48"/>
      <c r="F3" s="3"/>
      <c r="G3" s="98">
        <v>28875</v>
      </c>
      <c r="H3" s="98">
        <f>G3+K3</f>
        <v>28875</v>
      </c>
      <c r="I3" s="6">
        <f>H3-C3</f>
        <v>0</v>
      </c>
      <c r="J3" s="47">
        <f>I3/C3</f>
        <v>0</v>
      </c>
    </row>
    <row r="4" spans="1:10" ht="13.5" customHeight="1" x14ac:dyDescent="0.25">
      <c r="A4" s="89" t="s">
        <v>83</v>
      </c>
      <c r="B4" s="27" t="s">
        <v>84</v>
      </c>
      <c r="C4" s="98">
        <v>1500</v>
      </c>
      <c r="D4" s="46">
        <v>500</v>
      </c>
      <c r="E4" s="46"/>
      <c r="F4" s="4"/>
      <c r="G4" s="98">
        <v>1500</v>
      </c>
      <c r="H4" s="98">
        <f t="shared" ref="H4:H8" si="0">G4+K4</f>
        <v>1500</v>
      </c>
      <c r="I4" s="6">
        <f t="shared" ref="I4:I17" si="1">H4-C4</f>
        <v>0</v>
      </c>
      <c r="J4" s="47">
        <f t="shared" ref="J4:J17" si="2">I4/C4</f>
        <v>0</v>
      </c>
    </row>
    <row r="5" spans="1:10" ht="15" hidden="1" customHeight="1" x14ac:dyDescent="0.25">
      <c r="A5" s="89" t="s">
        <v>85</v>
      </c>
      <c r="B5" s="27" t="s">
        <v>86</v>
      </c>
      <c r="C5" s="98"/>
      <c r="D5" s="46"/>
      <c r="E5" s="46"/>
      <c r="F5" s="4"/>
      <c r="G5" s="98"/>
      <c r="H5" s="98">
        <f t="shared" si="0"/>
        <v>0</v>
      </c>
      <c r="I5" s="6">
        <f t="shared" si="1"/>
        <v>0</v>
      </c>
      <c r="J5" s="47" t="e">
        <f t="shared" si="2"/>
        <v>#DIV/0!</v>
      </c>
    </row>
    <row r="6" spans="1:10" ht="12.75" hidden="1" customHeight="1" x14ac:dyDescent="0.25">
      <c r="A6" s="89" t="s">
        <v>87</v>
      </c>
      <c r="B6" s="27" t="s">
        <v>88</v>
      </c>
      <c r="C6" s="98"/>
      <c r="D6" s="46"/>
      <c r="E6" s="46"/>
      <c r="F6" s="3"/>
      <c r="G6" s="98"/>
      <c r="H6" s="98">
        <f t="shared" si="0"/>
        <v>0</v>
      </c>
      <c r="I6" s="6">
        <f t="shared" si="1"/>
        <v>0</v>
      </c>
      <c r="J6" s="47" t="e">
        <f t="shared" si="2"/>
        <v>#DIV/0!</v>
      </c>
    </row>
    <row r="7" spans="1:10" ht="13.5" customHeight="1" x14ac:dyDescent="0.25">
      <c r="A7" s="89" t="s">
        <v>19</v>
      </c>
      <c r="B7" s="27" t="s">
        <v>351</v>
      </c>
      <c r="C7" s="98">
        <f>C3*0.0765</f>
        <v>2208.9375</v>
      </c>
      <c r="D7" s="46">
        <v>1875</v>
      </c>
      <c r="E7" s="48"/>
      <c r="F7" s="3"/>
      <c r="G7" s="98">
        <f>G3*0.0765</f>
        <v>2208.9375</v>
      </c>
      <c r="H7" s="98">
        <f t="shared" si="0"/>
        <v>2208.9375</v>
      </c>
      <c r="I7" s="6">
        <f t="shared" si="1"/>
        <v>0</v>
      </c>
      <c r="J7" s="47">
        <f t="shared" si="2"/>
        <v>0</v>
      </c>
    </row>
    <row r="8" spans="1:10" ht="13.5" customHeight="1" x14ac:dyDescent="0.25">
      <c r="A8" s="89"/>
      <c r="B8" s="27" t="s">
        <v>355</v>
      </c>
      <c r="C8" s="98">
        <f>C3*0.1353</f>
        <v>3906.7874999999999</v>
      </c>
      <c r="D8" s="46">
        <v>3421</v>
      </c>
      <c r="E8" s="48"/>
      <c r="F8" s="3"/>
      <c r="G8" s="98">
        <f>G3*0.1353</f>
        <v>3906.7874999999999</v>
      </c>
      <c r="H8" s="98">
        <f t="shared" si="0"/>
        <v>3906.7874999999999</v>
      </c>
      <c r="I8" s="6">
        <f t="shared" si="1"/>
        <v>0</v>
      </c>
      <c r="J8" s="47">
        <f>I8/C8</f>
        <v>0</v>
      </c>
    </row>
    <row r="9" spans="1:10" x14ac:dyDescent="0.25">
      <c r="A9" s="89" t="s">
        <v>79</v>
      </c>
      <c r="B9" s="27" t="s">
        <v>89</v>
      </c>
      <c r="C9" s="98">
        <v>2000</v>
      </c>
      <c r="D9" s="46">
        <v>1030</v>
      </c>
      <c r="E9" s="46"/>
      <c r="F9" s="3"/>
      <c r="G9" s="98">
        <v>2000</v>
      </c>
      <c r="H9" s="98">
        <v>6000</v>
      </c>
      <c r="I9" s="6">
        <f t="shared" si="1"/>
        <v>4000</v>
      </c>
      <c r="J9" s="47">
        <f t="shared" si="2"/>
        <v>2</v>
      </c>
    </row>
    <row r="10" spans="1:10" x14ac:dyDescent="0.25">
      <c r="A10" s="89" t="s">
        <v>23</v>
      </c>
      <c r="B10" s="27" t="s">
        <v>24</v>
      </c>
      <c r="C10" s="98">
        <v>500</v>
      </c>
      <c r="D10" s="46">
        <v>347</v>
      </c>
      <c r="E10" s="46"/>
      <c r="F10" s="4"/>
      <c r="G10" s="98">
        <v>500</v>
      </c>
      <c r="H10" s="98">
        <v>500</v>
      </c>
      <c r="I10" s="6">
        <f t="shared" si="1"/>
        <v>0</v>
      </c>
      <c r="J10" s="47">
        <f t="shared" si="2"/>
        <v>0</v>
      </c>
    </row>
    <row r="11" spans="1:10" x14ac:dyDescent="0.25">
      <c r="A11" s="89" t="s">
        <v>90</v>
      </c>
      <c r="B11" s="27" t="s">
        <v>91</v>
      </c>
      <c r="C11" s="98">
        <v>200</v>
      </c>
      <c r="D11" s="46">
        <v>180</v>
      </c>
      <c r="E11" s="46"/>
      <c r="F11" s="14"/>
      <c r="G11" s="98">
        <v>200</v>
      </c>
      <c r="H11" s="98">
        <v>200</v>
      </c>
      <c r="I11" s="6">
        <f t="shared" si="1"/>
        <v>0</v>
      </c>
      <c r="J11" s="47">
        <f t="shared" si="2"/>
        <v>0</v>
      </c>
    </row>
    <row r="12" spans="1:10" x14ac:dyDescent="0.25">
      <c r="A12" s="89" t="s">
        <v>25</v>
      </c>
      <c r="B12" s="27" t="s">
        <v>26</v>
      </c>
      <c r="C12" s="98">
        <v>1000</v>
      </c>
      <c r="D12" s="46">
        <v>866</v>
      </c>
      <c r="E12" s="46"/>
      <c r="F12" s="3"/>
      <c r="G12" s="98">
        <v>1000</v>
      </c>
      <c r="H12" s="98">
        <v>1000</v>
      </c>
      <c r="I12" s="6">
        <f t="shared" si="1"/>
        <v>0</v>
      </c>
      <c r="J12" s="47">
        <f t="shared" si="2"/>
        <v>0</v>
      </c>
    </row>
    <row r="13" spans="1:10" x14ac:dyDescent="0.25">
      <c r="A13" s="89" t="s">
        <v>61</v>
      </c>
      <c r="B13" s="27" t="s">
        <v>63</v>
      </c>
      <c r="C13" s="98">
        <v>1000</v>
      </c>
      <c r="D13" s="46">
        <v>0</v>
      </c>
      <c r="E13" s="46"/>
      <c r="F13" s="4"/>
      <c r="G13" s="98">
        <v>1000</v>
      </c>
      <c r="H13" s="98">
        <v>500</v>
      </c>
      <c r="I13" s="6">
        <f t="shared" si="1"/>
        <v>-500</v>
      </c>
      <c r="J13" s="47">
        <f t="shared" si="2"/>
        <v>-0.5</v>
      </c>
    </row>
    <row r="14" spans="1:10" x14ac:dyDescent="0.25">
      <c r="A14" s="89" t="s">
        <v>65</v>
      </c>
      <c r="B14" s="27" t="s">
        <v>66</v>
      </c>
      <c r="C14" s="98">
        <v>300</v>
      </c>
      <c r="D14" s="46">
        <v>113</v>
      </c>
      <c r="E14" s="46"/>
      <c r="F14" s="3"/>
      <c r="G14" s="98">
        <v>300</v>
      </c>
      <c r="H14" s="98">
        <v>300</v>
      </c>
      <c r="I14" s="6">
        <f t="shared" si="1"/>
        <v>0</v>
      </c>
      <c r="J14" s="47">
        <f t="shared" si="2"/>
        <v>0</v>
      </c>
    </row>
    <row r="15" spans="1:10" x14ac:dyDescent="0.25">
      <c r="A15" s="89" t="s">
        <v>45</v>
      </c>
      <c r="B15" s="50" t="s">
        <v>46</v>
      </c>
      <c r="C15" s="46">
        <v>1100</v>
      </c>
      <c r="D15" s="46">
        <v>2517</v>
      </c>
      <c r="E15" s="46"/>
      <c r="F15" s="4"/>
      <c r="G15" s="46">
        <v>1100</v>
      </c>
      <c r="H15" s="46">
        <v>2000</v>
      </c>
      <c r="I15" s="6">
        <f t="shared" si="1"/>
        <v>900</v>
      </c>
      <c r="J15" s="47">
        <f t="shared" si="2"/>
        <v>0.81818181818181823</v>
      </c>
    </row>
    <row r="16" spans="1:10" x14ac:dyDescent="0.25">
      <c r="A16" s="89" t="s">
        <v>92</v>
      </c>
      <c r="B16" s="50" t="s">
        <v>93</v>
      </c>
      <c r="C16" s="28">
        <v>4000</v>
      </c>
      <c r="D16" s="46">
        <v>0</v>
      </c>
      <c r="E16" s="46"/>
      <c r="F16" s="3"/>
      <c r="G16" s="28">
        <v>4000</v>
      </c>
      <c r="H16" s="28">
        <v>25000</v>
      </c>
      <c r="I16" s="6">
        <f t="shared" si="1"/>
        <v>21000</v>
      </c>
      <c r="J16" s="47"/>
    </row>
    <row r="17" spans="1:10" ht="15.6" x14ac:dyDescent="0.3">
      <c r="A17" s="20" t="s">
        <v>59</v>
      </c>
      <c r="B17" s="21" t="s">
        <v>80</v>
      </c>
      <c r="C17" s="51">
        <f>SUM(C3:C16)</f>
        <v>46590.724999999999</v>
      </c>
      <c r="D17" s="51">
        <f>SUM(D3:D16)</f>
        <v>37039</v>
      </c>
      <c r="E17" s="51">
        <f>SUM(E3:E16)</f>
        <v>0</v>
      </c>
      <c r="F17" s="3"/>
      <c r="G17" s="91">
        <f>SUM(G3:G16)</f>
        <v>46590.724999999999</v>
      </c>
      <c r="H17" s="92">
        <f>SUM(H3:H16)</f>
        <v>71990.725000000006</v>
      </c>
      <c r="I17" s="6">
        <f t="shared" si="1"/>
        <v>25400.000000000007</v>
      </c>
      <c r="J17" s="47">
        <f t="shared" si="2"/>
        <v>0.54517288580506118</v>
      </c>
    </row>
    <row r="18" spans="1:10" x14ac:dyDescent="0.25">
      <c r="H18" s="284"/>
    </row>
    <row r="19" spans="1:10" x14ac:dyDescent="0.25">
      <c r="D19" s="55"/>
      <c r="H19" s="93"/>
    </row>
  </sheetData>
  <pageMargins left="0.75" right="0.75" top="1" bottom="1" header="0.5" footer="0.5"/>
  <pageSetup scale="97" orientation="landscape" r:id="rId1"/>
  <headerFooter alignWithMargins="0">
    <oddHeader>&amp;C&amp;8Planning &amp; Zoning</oddHeader>
    <oddFooter>&amp;C&amp;D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89856-0113-4AEC-B915-AC6E5214DFC3}">
  <sheetPr>
    <tabColor rgb="FFFF0000"/>
    <pageSetUpPr fitToPage="1"/>
  </sheetPr>
  <dimension ref="A1:K18"/>
  <sheetViews>
    <sheetView zoomScaleNormal="100" workbookViewId="0">
      <selection activeCell="D6" sqref="D6"/>
    </sheetView>
  </sheetViews>
  <sheetFormatPr defaultRowHeight="13.2" x14ac:dyDescent="0.25"/>
  <cols>
    <col min="1" max="1" width="9.88671875" bestFit="1" customWidth="1"/>
    <col min="2" max="2" width="51.44140625" customWidth="1"/>
    <col min="3" max="4" width="17.33203125" customWidth="1"/>
    <col min="5" max="5" width="17.33203125" hidden="1" customWidth="1"/>
    <col min="6" max="6" width="16" hidden="1" customWidth="1"/>
    <col min="7" max="7" width="13" customWidth="1"/>
    <col min="8" max="8" width="13.33203125" bestFit="1" customWidth="1"/>
    <col min="9" max="9" width="11.5546875" customWidth="1"/>
    <col min="10" max="10" width="10.33203125" customWidth="1"/>
  </cols>
  <sheetData>
    <row r="1" spans="1:11" ht="55.5" customHeight="1" x14ac:dyDescent="0.25">
      <c r="A1" s="3" t="s">
        <v>0</v>
      </c>
      <c r="B1" s="122" t="s">
        <v>358</v>
      </c>
      <c r="C1" s="95" t="s">
        <v>373</v>
      </c>
      <c r="D1" s="95" t="s">
        <v>377</v>
      </c>
      <c r="E1" s="95">
        <f>'[1]Health Agencies 2020'!E1</f>
        <v>0</v>
      </c>
      <c r="F1" s="79" t="s">
        <v>95</v>
      </c>
      <c r="G1" s="18" t="s">
        <v>375</v>
      </c>
      <c r="H1" s="18" t="s">
        <v>376</v>
      </c>
      <c r="I1" s="123" t="s">
        <v>8</v>
      </c>
      <c r="J1" s="18" t="s">
        <v>9</v>
      </c>
    </row>
    <row r="2" spans="1:11" s="1" customFormat="1" x14ac:dyDescent="0.25">
      <c r="A2" s="124" t="s">
        <v>123</v>
      </c>
      <c r="B2" s="81" t="s">
        <v>359</v>
      </c>
      <c r="C2" s="271"/>
      <c r="D2" s="271"/>
      <c r="E2" s="271"/>
      <c r="F2" s="271"/>
      <c r="G2" s="271"/>
      <c r="H2" s="272"/>
      <c r="I2" s="271"/>
      <c r="J2" s="271"/>
    </row>
    <row r="3" spans="1:11" s="1" customFormat="1" x14ac:dyDescent="0.25">
      <c r="A3" s="270" t="s">
        <v>13</v>
      </c>
      <c r="B3" s="115" t="s">
        <v>332</v>
      </c>
      <c r="C3" s="279">
        <v>28875</v>
      </c>
      <c r="D3" s="14">
        <v>25478</v>
      </c>
      <c r="E3" s="271"/>
      <c r="F3" s="271"/>
      <c r="G3" s="279">
        <v>28875</v>
      </c>
      <c r="H3" s="279">
        <f>G3+K3</f>
        <v>29741.25</v>
      </c>
      <c r="I3" s="6">
        <f>H3-C3</f>
        <v>866.25</v>
      </c>
      <c r="J3" s="47">
        <f>I3/C3</f>
        <v>0.03</v>
      </c>
      <c r="K3" s="1">
        <f>G3*0.03</f>
        <v>866.25</v>
      </c>
    </row>
    <row r="4" spans="1:11" s="1" customFormat="1" x14ac:dyDescent="0.25">
      <c r="A4" s="270" t="s">
        <v>19</v>
      </c>
      <c r="B4" s="115" t="s">
        <v>333</v>
      </c>
      <c r="C4" s="279">
        <f>C3*0.0765</f>
        <v>2208.9375</v>
      </c>
      <c r="D4" s="14">
        <v>1824</v>
      </c>
      <c r="E4" s="271"/>
      <c r="F4" s="271"/>
      <c r="G4" s="279">
        <f>G3*0.0765</f>
        <v>2208.9375</v>
      </c>
      <c r="H4" s="279">
        <f t="shared" ref="H4:H5" si="0">G4+K4</f>
        <v>2275.2056250000001</v>
      </c>
      <c r="I4" s="6">
        <f t="shared" ref="I4:I10" si="1">H4-C4</f>
        <v>66.268125000000055</v>
      </c>
      <c r="J4" s="47">
        <f t="shared" ref="J4:J5" si="2">I4/C4</f>
        <v>3.0000000000000023E-2</v>
      </c>
      <c r="K4" s="1">
        <f t="shared" ref="K4:K5" si="3">G4*0.03</f>
        <v>66.268124999999998</v>
      </c>
    </row>
    <row r="5" spans="1:11" s="1" customFormat="1" x14ac:dyDescent="0.25">
      <c r="A5" s="270" t="s">
        <v>21</v>
      </c>
      <c r="B5" s="115" t="s">
        <v>22</v>
      </c>
      <c r="C5" s="279">
        <f>C3*0.1353</f>
        <v>3906.7874999999999</v>
      </c>
      <c r="D5" s="14">
        <v>3420</v>
      </c>
      <c r="E5" s="271"/>
      <c r="F5" s="271"/>
      <c r="G5" s="279">
        <f>G3*0.1353</f>
        <v>3906.7874999999999</v>
      </c>
      <c r="H5" s="279">
        <f t="shared" si="0"/>
        <v>4023.991125</v>
      </c>
      <c r="I5" s="6">
        <f t="shared" si="1"/>
        <v>117.2036250000001</v>
      </c>
      <c r="J5" s="47">
        <f t="shared" si="2"/>
        <v>3.0000000000000027E-2</v>
      </c>
      <c r="K5" s="1">
        <f t="shared" si="3"/>
        <v>117.20362499999999</v>
      </c>
    </row>
    <row r="6" spans="1:11" x14ac:dyDescent="0.25">
      <c r="A6" s="108" t="s">
        <v>124</v>
      </c>
      <c r="B6" s="115" t="s">
        <v>125</v>
      </c>
      <c r="C6" s="279">
        <v>15000</v>
      </c>
      <c r="D6" s="14">
        <v>18088</v>
      </c>
      <c r="E6" s="14"/>
      <c r="F6" s="120"/>
      <c r="G6" s="279">
        <v>15000</v>
      </c>
      <c r="H6" s="279">
        <v>18000</v>
      </c>
      <c r="I6" s="6">
        <f t="shared" si="1"/>
        <v>3000</v>
      </c>
      <c r="J6" s="47">
        <f>I6/C6</f>
        <v>0.2</v>
      </c>
    </row>
    <row r="7" spans="1:11" x14ac:dyDescent="0.25">
      <c r="A7" s="108" t="s">
        <v>341</v>
      </c>
      <c r="B7" s="115" t="s">
        <v>342</v>
      </c>
      <c r="C7" s="279">
        <v>3000</v>
      </c>
      <c r="D7" s="14">
        <v>1185</v>
      </c>
      <c r="E7" s="14"/>
      <c r="F7" s="120"/>
      <c r="G7" s="279">
        <v>3000</v>
      </c>
      <c r="H7" s="279">
        <v>2000</v>
      </c>
      <c r="I7" s="6">
        <f t="shared" si="1"/>
        <v>-1000</v>
      </c>
      <c r="J7" s="47">
        <f>I7/C7</f>
        <v>-0.33333333333333331</v>
      </c>
    </row>
    <row r="8" spans="1:11" x14ac:dyDescent="0.25">
      <c r="A8" s="108" t="s">
        <v>126</v>
      </c>
      <c r="B8" s="115" t="s">
        <v>127</v>
      </c>
      <c r="C8" s="279">
        <v>3000</v>
      </c>
      <c r="D8" s="14">
        <v>3686</v>
      </c>
      <c r="E8" s="14"/>
      <c r="F8" s="120"/>
      <c r="G8" s="279">
        <v>3000</v>
      </c>
      <c r="H8" s="279">
        <v>3500</v>
      </c>
      <c r="I8" s="6">
        <f t="shared" si="1"/>
        <v>500</v>
      </c>
      <c r="J8" s="47">
        <f>I8/C8</f>
        <v>0.16666666666666666</v>
      </c>
    </row>
    <row r="9" spans="1:11" x14ac:dyDescent="0.25">
      <c r="A9" s="108" t="s">
        <v>109</v>
      </c>
      <c r="B9" s="115" t="s">
        <v>119</v>
      </c>
      <c r="C9" s="279">
        <v>3000</v>
      </c>
      <c r="D9" s="14">
        <v>749</v>
      </c>
      <c r="E9" s="14"/>
      <c r="F9" s="120"/>
      <c r="G9" s="279">
        <v>3000</v>
      </c>
      <c r="H9" s="279">
        <v>1500</v>
      </c>
      <c r="I9" s="6">
        <f t="shared" si="1"/>
        <v>-1500</v>
      </c>
      <c r="J9" s="47">
        <f>I9/C9</f>
        <v>-0.5</v>
      </c>
    </row>
    <row r="10" spans="1:11" x14ac:dyDescent="0.25">
      <c r="A10" s="108" t="s">
        <v>111</v>
      </c>
      <c r="B10" s="115" t="s">
        <v>112</v>
      </c>
      <c r="C10" s="279">
        <v>3000</v>
      </c>
      <c r="D10" s="14">
        <v>666</v>
      </c>
      <c r="E10" s="14"/>
      <c r="F10" s="4"/>
      <c r="G10" s="279">
        <v>3000</v>
      </c>
      <c r="H10" s="279">
        <v>1500</v>
      </c>
      <c r="I10" s="6">
        <f t="shared" si="1"/>
        <v>-1500</v>
      </c>
      <c r="J10" s="47">
        <f>I10/C10</f>
        <v>-0.5</v>
      </c>
    </row>
    <row r="11" spans="1:11" x14ac:dyDescent="0.25">
      <c r="A11" s="108" t="s">
        <v>128</v>
      </c>
      <c r="B11" s="115" t="s">
        <v>129</v>
      </c>
      <c r="C11" s="279"/>
      <c r="D11" s="14"/>
      <c r="E11" s="14"/>
      <c r="F11" s="4"/>
      <c r="G11" s="279"/>
      <c r="H11" s="279"/>
      <c r="I11" s="6"/>
      <c r="J11" s="47"/>
    </row>
    <row r="12" spans="1:11" x14ac:dyDescent="0.25">
      <c r="A12" s="108"/>
      <c r="B12" s="115" t="s">
        <v>352</v>
      </c>
      <c r="C12" s="279"/>
      <c r="D12" s="14"/>
      <c r="E12" s="14"/>
      <c r="F12" s="4"/>
      <c r="G12" s="279"/>
      <c r="H12" s="279"/>
      <c r="I12" s="6"/>
      <c r="J12" s="47"/>
    </row>
    <row r="13" spans="1:11" s="128" customFormat="1" ht="15.6" x14ac:dyDescent="0.3">
      <c r="A13" s="125" t="s">
        <v>59</v>
      </c>
      <c r="B13" s="126" t="s">
        <v>122</v>
      </c>
      <c r="C13" s="7">
        <f>SUM(C3:C12)</f>
        <v>61990.724999999999</v>
      </c>
      <c r="D13" s="7">
        <f>SUM(D2:D12)</f>
        <v>55096</v>
      </c>
      <c r="E13" s="7">
        <f>SUM(E6:E12)</f>
        <v>0</v>
      </c>
      <c r="F13" s="127"/>
      <c r="G13" s="91">
        <f>SUM(G3:G10)</f>
        <v>61990.724999999999</v>
      </c>
      <c r="H13" s="279">
        <f>SUM(H3:H12)</f>
        <v>62540.446749999996</v>
      </c>
      <c r="I13" s="6">
        <f>H13-C13</f>
        <v>549.72174999999697</v>
      </c>
      <c r="J13" s="47">
        <f>I13/C13</f>
        <v>8.8678064339463205E-3</v>
      </c>
    </row>
    <row r="14" spans="1:11" x14ac:dyDescent="0.25">
      <c r="C14" s="37"/>
      <c r="D14" s="37"/>
      <c r="E14" s="37"/>
    </row>
    <row r="15" spans="1:11" x14ac:dyDescent="0.25">
      <c r="C15" s="37"/>
      <c r="D15" s="38"/>
      <c r="E15" s="37"/>
    </row>
    <row r="18" spans="10:10" x14ac:dyDescent="0.25">
      <c r="J18" s="1" t="s">
        <v>0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0EED1-F095-4B91-9BCA-783735FF1A05}">
  <sheetPr>
    <tabColor rgb="FFFF0000"/>
    <pageSetUpPr fitToPage="1"/>
  </sheetPr>
  <dimension ref="A1:O14"/>
  <sheetViews>
    <sheetView topLeftCell="B1" zoomScaleNormal="100" workbookViewId="0">
      <selection activeCell="H6" sqref="H6"/>
    </sheetView>
  </sheetViews>
  <sheetFormatPr defaultRowHeight="13.2" x14ac:dyDescent="0.25"/>
  <cols>
    <col min="1" max="1" width="10.44140625" customWidth="1"/>
    <col min="2" max="2" width="50.33203125" customWidth="1"/>
    <col min="3" max="4" width="16.88671875" style="1" customWidth="1"/>
    <col min="5" max="5" width="16.88671875" style="59" hidden="1" customWidth="1"/>
    <col min="6" max="6" width="14" hidden="1" customWidth="1"/>
    <col min="7" max="7" width="12.44140625" customWidth="1"/>
    <col min="8" max="8" width="13.33203125" style="59" bestFit="1" customWidth="1"/>
    <col min="9" max="9" width="11.5546875" customWidth="1"/>
    <col min="10" max="10" width="10.33203125" customWidth="1"/>
  </cols>
  <sheetData>
    <row r="1" spans="1:15" ht="46.8" x14ac:dyDescent="0.25">
      <c r="A1" s="41"/>
      <c r="B1" s="94" t="s">
        <v>344</v>
      </c>
      <c r="C1" s="43" t="s">
        <v>373</v>
      </c>
      <c r="D1" s="43" t="s">
        <v>377</v>
      </c>
      <c r="E1" s="95" t="str">
        <f>'[1]Planning Zoning 2020'!E1</f>
        <v>2019 Unaudited 09/30/2018</v>
      </c>
      <c r="F1" s="79" t="s">
        <v>95</v>
      </c>
      <c r="G1" s="18" t="s">
        <v>375</v>
      </c>
      <c r="H1" s="18" t="s">
        <v>376</v>
      </c>
      <c r="I1" s="18" t="s">
        <v>8</v>
      </c>
      <c r="J1" s="18" t="s">
        <v>9</v>
      </c>
    </row>
    <row r="2" spans="1:15" ht="15.6" x14ac:dyDescent="0.25">
      <c r="A2" s="96" t="s">
        <v>96</v>
      </c>
      <c r="B2" s="21" t="s">
        <v>97</v>
      </c>
      <c r="C2" s="87"/>
      <c r="D2" s="87"/>
      <c r="E2" s="97"/>
      <c r="F2" s="3"/>
      <c r="G2" s="25"/>
      <c r="H2" s="88"/>
      <c r="I2" s="25"/>
      <c r="J2" s="25"/>
    </row>
    <row r="3" spans="1:15" ht="15.6" x14ac:dyDescent="0.25">
      <c r="A3" s="96"/>
      <c r="B3" s="21"/>
      <c r="C3" s="87"/>
      <c r="D3" s="87"/>
      <c r="E3" s="97"/>
      <c r="F3" s="3"/>
      <c r="G3" s="25"/>
      <c r="H3" s="88"/>
      <c r="I3" s="25"/>
      <c r="J3" s="25"/>
    </row>
    <row r="4" spans="1:15" x14ac:dyDescent="0.25">
      <c r="A4" s="49" t="s">
        <v>13</v>
      </c>
      <c r="B4" s="27" t="s">
        <v>98</v>
      </c>
      <c r="C4" s="276">
        <v>5000</v>
      </c>
      <c r="D4" s="46">
        <v>3750</v>
      </c>
      <c r="E4" s="46"/>
      <c r="F4" s="46"/>
      <c r="G4" s="276">
        <v>5000</v>
      </c>
      <c r="H4" s="276">
        <v>5000</v>
      </c>
      <c r="I4" s="6">
        <f>H4-C4</f>
        <v>0</v>
      </c>
      <c r="J4" s="47">
        <f>I4/C4</f>
        <v>0</v>
      </c>
    </row>
    <row r="5" spans="1:15" x14ac:dyDescent="0.25">
      <c r="A5" s="26" t="s">
        <v>19</v>
      </c>
      <c r="B5" s="27" t="s">
        <v>20</v>
      </c>
      <c r="C5" s="275">
        <v>382.5</v>
      </c>
      <c r="D5" s="46">
        <v>287</v>
      </c>
      <c r="E5" s="46"/>
      <c r="F5" s="46"/>
      <c r="G5" s="275">
        <v>382.5</v>
      </c>
      <c r="H5" s="275">
        <v>383</v>
      </c>
      <c r="I5" s="6">
        <f t="shared" ref="I5:I12" si="0">H5-C5</f>
        <v>0.5</v>
      </c>
      <c r="J5" s="47">
        <f t="shared" ref="J5:J12" si="1">I5/C5</f>
        <v>1.30718954248366E-3</v>
      </c>
    </row>
    <row r="6" spans="1:15" x14ac:dyDescent="0.25">
      <c r="A6" s="26" t="s">
        <v>100</v>
      </c>
      <c r="B6" s="27" t="s">
        <v>101</v>
      </c>
      <c r="C6" s="276">
        <v>13500</v>
      </c>
      <c r="D6" s="46">
        <v>6923</v>
      </c>
      <c r="E6" s="28"/>
      <c r="F6" s="3"/>
      <c r="G6" s="276">
        <v>13500</v>
      </c>
      <c r="H6" s="276">
        <v>13500</v>
      </c>
      <c r="I6" s="6">
        <f t="shared" si="0"/>
        <v>0</v>
      </c>
      <c r="J6" s="47">
        <f t="shared" si="1"/>
        <v>0</v>
      </c>
      <c r="O6">
        <f>H4*0.0765</f>
        <v>382.5</v>
      </c>
    </row>
    <row r="7" spans="1:15" x14ac:dyDescent="0.25">
      <c r="A7" s="26" t="s">
        <v>90</v>
      </c>
      <c r="B7" s="27" t="s">
        <v>102</v>
      </c>
      <c r="C7" s="276">
        <v>100</v>
      </c>
      <c r="D7" s="46">
        <v>132.44999999999999</v>
      </c>
      <c r="E7" s="28"/>
      <c r="F7" s="3"/>
      <c r="G7" s="276">
        <v>100</v>
      </c>
      <c r="H7" s="276">
        <v>100</v>
      </c>
      <c r="I7" s="6">
        <f t="shared" si="0"/>
        <v>0</v>
      </c>
      <c r="J7" s="47">
        <f t="shared" si="1"/>
        <v>0</v>
      </c>
    </row>
    <row r="8" spans="1:15" x14ac:dyDescent="0.25">
      <c r="A8" s="26"/>
      <c r="B8" s="27" t="s">
        <v>362</v>
      </c>
      <c r="C8" s="276">
        <v>500</v>
      </c>
      <c r="D8" s="46">
        <v>360</v>
      </c>
      <c r="E8" s="28"/>
      <c r="F8" s="3"/>
      <c r="G8" s="276">
        <v>500</v>
      </c>
      <c r="H8" s="276">
        <v>500</v>
      </c>
      <c r="I8" s="6">
        <f t="shared" ref="I8" si="2">H8-C8</f>
        <v>0</v>
      </c>
      <c r="J8" s="47">
        <f t="shared" ref="J8" si="3">I8/C8</f>
        <v>0</v>
      </c>
    </row>
    <row r="9" spans="1:15" x14ac:dyDescent="0.25">
      <c r="A9" s="26"/>
      <c r="B9" s="27" t="s">
        <v>103</v>
      </c>
      <c r="C9" s="277">
        <v>1890</v>
      </c>
      <c r="D9" s="46">
        <v>1460</v>
      </c>
      <c r="E9" s="28"/>
      <c r="F9" s="3"/>
      <c r="G9" s="277">
        <v>1890</v>
      </c>
      <c r="H9" s="277">
        <v>1985</v>
      </c>
      <c r="I9" s="6">
        <f t="shared" si="0"/>
        <v>95</v>
      </c>
      <c r="J9" s="47">
        <f t="shared" si="1"/>
        <v>5.0264550264550262E-2</v>
      </c>
    </row>
    <row r="10" spans="1:15" ht="12.75" hidden="1" customHeight="1" x14ac:dyDescent="0.25">
      <c r="A10" s="26" t="s">
        <v>104</v>
      </c>
      <c r="B10" s="27" t="s">
        <v>105</v>
      </c>
      <c r="C10" s="275"/>
      <c r="D10" s="46"/>
      <c r="E10" s="28"/>
      <c r="F10" s="3"/>
      <c r="G10" s="275"/>
      <c r="H10" s="275"/>
      <c r="I10" s="6">
        <f t="shared" si="0"/>
        <v>0</v>
      </c>
      <c r="J10" s="47" t="e">
        <f t="shared" si="1"/>
        <v>#DIV/0!</v>
      </c>
    </row>
    <row r="11" spans="1:15" x14ac:dyDescent="0.25">
      <c r="A11" s="26"/>
      <c r="B11" s="27" t="s">
        <v>106</v>
      </c>
      <c r="C11" s="275"/>
      <c r="D11" s="46"/>
      <c r="E11" s="28"/>
      <c r="F11" s="3"/>
      <c r="G11" s="275"/>
      <c r="H11" s="275"/>
      <c r="I11" s="6">
        <f t="shared" si="0"/>
        <v>0</v>
      </c>
      <c r="J11" s="47" t="e">
        <f t="shared" si="1"/>
        <v>#DIV/0!</v>
      </c>
      <c r="K11" t="s">
        <v>363</v>
      </c>
    </row>
    <row r="12" spans="1:15" ht="15.6" x14ac:dyDescent="0.3">
      <c r="A12" s="96" t="s">
        <v>59</v>
      </c>
      <c r="B12" s="21" t="s">
        <v>344</v>
      </c>
      <c r="C12" s="51">
        <f>SUM(C4:C11)</f>
        <v>21372.5</v>
      </c>
      <c r="D12" s="51">
        <f>SUM(D4:D11)</f>
        <v>12912.45</v>
      </c>
      <c r="E12" s="34">
        <f>SUM(E4:E11)</f>
        <v>0</v>
      </c>
      <c r="F12" s="3"/>
      <c r="G12" s="102">
        <f>SUM(G4:G11)</f>
        <v>21372.5</v>
      </c>
      <c r="H12" s="103">
        <f>SUM(H4:H11)</f>
        <v>21468</v>
      </c>
      <c r="I12" s="6">
        <f t="shared" si="0"/>
        <v>95.5</v>
      </c>
      <c r="J12" s="47">
        <f t="shared" si="1"/>
        <v>4.468358872382735E-3</v>
      </c>
    </row>
    <row r="13" spans="1:15" x14ac:dyDescent="0.25">
      <c r="B13" s="36"/>
      <c r="C13" s="52"/>
      <c r="D13" s="52"/>
      <c r="E13" s="104"/>
      <c r="I13" s="105"/>
    </row>
    <row r="14" spans="1:15" x14ac:dyDescent="0.25">
      <c r="C14" s="53"/>
      <c r="D14" s="106"/>
      <c r="E14" s="54"/>
      <c r="H14" s="93">
        <v>7.6499999999999999E-2</v>
      </c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0AFC-7CEC-4415-9841-1E166B13442B}">
  <sheetPr>
    <tabColor rgb="FFFF0000"/>
    <pageSetUpPr fitToPage="1"/>
  </sheetPr>
  <dimension ref="A1:Q37"/>
  <sheetViews>
    <sheetView topLeftCell="A15" zoomScaleNormal="100" workbookViewId="0">
      <selection activeCell="P31" sqref="P31"/>
    </sheetView>
  </sheetViews>
  <sheetFormatPr defaultRowHeight="13.2" x14ac:dyDescent="0.25"/>
  <cols>
    <col min="1" max="1" width="9.88671875" bestFit="1" customWidth="1"/>
    <col min="2" max="2" width="25.5546875" bestFit="1" customWidth="1"/>
    <col min="3" max="3" width="12" bestFit="1" customWidth="1"/>
    <col min="4" max="4" width="12.6640625" customWidth="1"/>
    <col min="5" max="5" width="0.109375" customWidth="1"/>
    <col min="6" max="6" width="12.6640625" hidden="1" customWidth="1"/>
    <col min="7" max="7" width="12.6640625" customWidth="1"/>
    <col min="8" max="8" width="14.33203125" style="39" customWidth="1"/>
    <col min="9" max="9" width="11.33203125" customWidth="1"/>
    <col min="10" max="10" width="9.6640625" customWidth="1"/>
    <col min="16" max="16" width="8.6640625" customWidth="1"/>
  </cols>
  <sheetData>
    <row r="1" spans="1:17" ht="62.85" customHeight="1" x14ac:dyDescent="0.25">
      <c r="A1" s="3"/>
      <c r="B1" s="17" t="s">
        <v>5</v>
      </c>
      <c r="C1" s="18" t="s">
        <v>373</v>
      </c>
      <c r="D1" s="18" t="s">
        <v>374</v>
      </c>
      <c r="E1" s="18" t="s">
        <v>6</v>
      </c>
      <c r="F1" s="18" t="s">
        <v>7</v>
      </c>
      <c r="G1" s="18" t="s">
        <v>375</v>
      </c>
      <c r="H1" s="18" t="s">
        <v>376</v>
      </c>
      <c r="I1" s="18" t="s">
        <v>8</v>
      </c>
      <c r="J1" s="18" t="s">
        <v>9</v>
      </c>
    </row>
    <row r="2" spans="1:17" ht="15.6" x14ac:dyDescent="0.25">
      <c r="A2" s="20" t="s">
        <v>10</v>
      </c>
      <c r="B2" s="21" t="s">
        <v>11</v>
      </c>
      <c r="C2" s="22"/>
      <c r="D2" s="22"/>
      <c r="E2" s="22"/>
      <c r="F2" s="22"/>
      <c r="G2" s="22"/>
      <c r="H2" s="23"/>
      <c r="I2" s="24"/>
      <c r="J2" s="25"/>
    </row>
    <row r="3" spans="1:17" x14ac:dyDescent="0.25">
      <c r="A3" s="26" t="s">
        <v>12</v>
      </c>
      <c r="B3" s="27" t="s">
        <v>364</v>
      </c>
      <c r="C3" s="28">
        <v>50000</v>
      </c>
      <c r="D3" s="14">
        <v>43977</v>
      </c>
      <c r="E3" s="14"/>
      <c r="F3" s="14"/>
      <c r="G3" s="28">
        <v>50000</v>
      </c>
      <c r="H3" s="4">
        <v>51500</v>
      </c>
      <c r="I3" s="29">
        <f>H3-C3</f>
        <v>1500</v>
      </c>
      <c r="J3" s="30">
        <f>I3/C3</f>
        <v>0.03</v>
      </c>
    </row>
    <row r="4" spans="1:17" x14ac:dyDescent="0.25">
      <c r="A4" s="26" t="s">
        <v>13</v>
      </c>
      <c r="B4" s="27" t="s">
        <v>361</v>
      </c>
      <c r="C4" s="31">
        <v>68250</v>
      </c>
      <c r="D4" s="14">
        <v>61750</v>
      </c>
      <c r="E4" s="14"/>
      <c r="F4" s="14"/>
      <c r="G4" s="31">
        <v>68250</v>
      </c>
      <c r="H4" s="14">
        <v>70298</v>
      </c>
      <c r="I4" s="29">
        <f t="shared" ref="I4:I29" si="0">H4-C4</f>
        <v>2048</v>
      </c>
      <c r="J4" s="30">
        <f>I4/C4</f>
        <v>3.0007326007326009E-2</v>
      </c>
      <c r="M4" s="13"/>
      <c r="Q4" s="28"/>
    </row>
    <row r="5" spans="1:17" x14ac:dyDescent="0.25">
      <c r="A5" s="26"/>
      <c r="B5" s="27" t="s">
        <v>14</v>
      </c>
      <c r="C5" s="31">
        <v>500</v>
      </c>
      <c r="D5" s="14">
        <v>500</v>
      </c>
      <c r="E5" s="14"/>
      <c r="F5" s="14"/>
      <c r="G5" s="31">
        <v>500</v>
      </c>
      <c r="H5" s="31">
        <v>500</v>
      </c>
      <c r="I5" s="29">
        <f t="shared" si="0"/>
        <v>0</v>
      </c>
      <c r="J5" s="30"/>
      <c r="Q5" s="31"/>
    </row>
    <row r="6" spans="1:17" x14ac:dyDescent="0.25">
      <c r="A6" s="26" t="s">
        <v>15</v>
      </c>
      <c r="B6" s="27" t="s">
        <v>16</v>
      </c>
      <c r="C6" s="28">
        <v>8000</v>
      </c>
      <c r="D6" s="14">
        <v>4800</v>
      </c>
      <c r="E6" s="14"/>
      <c r="F6" s="14"/>
      <c r="G6" s="28">
        <v>8000</v>
      </c>
      <c r="H6" s="28">
        <v>8000</v>
      </c>
      <c r="I6" s="29">
        <f t="shared" si="0"/>
        <v>0</v>
      </c>
      <c r="J6" s="30">
        <f t="shared" ref="J6:J30" si="1">I6/C6</f>
        <v>0</v>
      </c>
    </row>
    <row r="7" spans="1:17" x14ac:dyDescent="0.25">
      <c r="A7" s="26" t="s">
        <v>17</v>
      </c>
      <c r="B7" s="27" t="s">
        <v>18</v>
      </c>
      <c r="C7" s="28">
        <v>16300</v>
      </c>
      <c r="D7" s="14">
        <v>16300</v>
      </c>
      <c r="E7" s="14"/>
      <c r="F7" s="14"/>
      <c r="G7" s="28">
        <v>16300</v>
      </c>
      <c r="H7" s="28">
        <v>16500</v>
      </c>
      <c r="I7" s="29">
        <f>H7-C7</f>
        <v>200</v>
      </c>
      <c r="J7" s="30">
        <f t="shared" si="1"/>
        <v>1.2269938650306749E-2</v>
      </c>
      <c r="Q7" s="13"/>
    </row>
    <row r="8" spans="1:17" ht="12.75" customHeight="1" x14ac:dyDescent="0.25">
      <c r="A8" s="26" t="s">
        <v>19</v>
      </c>
      <c r="B8" s="27" t="s">
        <v>20</v>
      </c>
      <c r="C8" s="28">
        <v>9639</v>
      </c>
      <c r="D8" s="14">
        <v>8314</v>
      </c>
      <c r="E8" s="14"/>
      <c r="F8" s="14"/>
      <c r="G8" s="28">
        <v>9639</v>
      </c>
      <c r="H8" s="28">
        <v>10000</v>
      </c>
      <c r="I8" s="29">
        <f t="shared" si="0"/>
        <v>361</v>
      </c>
      <c r="J8" s="30">
        <f t="shared" si="1"/>
        <v>3.7452017844174706E-2</v>
      </c>
    </row>
    <row r="9" spans="1:17" x14ac:dyDescent="0.25">
      <c r="A9" s="26" t="s">
        <v>21</v>
      </c>
      <c r="B9" s="27" t="s">
        <v>22</v>
      </c>
      <c r="C9" s="28">
        <v>17047.8</v>
      </c>
      <c r="D9" s="14">
        <v>13612</v>
      </c>
      <c r="E9" s="14"/>
      <c r="F9" s="14"/>
      <c r="G9" s="28">
        <v>17047.8</v>
      </c>
      <c r="H9" s="28">
        <v>17559</v>
      </c>
      <c r="I9" s="29">
        <f t="shared" si="0"/>
        <v>511.20000000000073</v>
      </c>
      <c r="J9" s="30">
        <f t="shared" si="1"/>
        <v>2.9986273888712958E-2</v>
      </c>
    </row>
    <row r="10" spans="1:17" x14ac:dyDescent="0.25">
      <c r="A10" s="26" t="s">
        <v>23</v>
      </c>
      <c r="B10" s="27" t="s">
        <v>24</v>
      </c>
      <c r="C10" s="28">
        <v>100</v>
      </c>
      <c r="D10" s="14">
        <v>0</v>
      </c>
      <c r="E10" s="14"/>
      <c r="F10" s="14"/>
      <c r="G10" s="28">
        <v>100</v>
      </c>
      <c r="H10" s="28">
        <v>100</v>
      </c>
      <c r="I10" s="29">
        <f t="shared" si="0"/>
        <v>0</v>
      </c>
      <c r="J10" s="30">
        <f t="shared" si="1"/>
        <v>0</v>
      </c>
    </row>
    <row r="11" spans="1:17" x14ac:dyDescent="0.25">
      <c r="A11" s="26" t="s">
        <v>25</v>
      </c>
      <c r="B11" s="27" t="s">
        <v>26</v>
      </c>
      <c r="C11" s="28">
        <v>1008</v>
      </c>
      <c r="D11" s="14">
        <v>866</v>
      </c>
      <c r="E11" s="14"/>
      <c r="F11" s="14"/>
      <c r="G11" s="28">
        <v>1008</v>
      </c>
      <c r="H11" s="28">
        <v>1008</v>
      </c>
      <c r="I11" s="29">
        <f t="shared" si="0"/>
        <v>0</v>
      </c>
      <c r="J11" s="30">
        <f t="shared" si="1"/>
        <v>0</v>
      </c>
    </row>
    <row r="12" spans="1:17" x14ac:dyDescent="0.25">
      <c r="A12" s="26" t="s">
        <v>27</v>
      </c>
      <c r="B12" s="27" t="s">
        <v>28</v>
      </c>
      <c r="C12" s="31">
        <v>16000</v>
      </c>
      <c r="D12" s="14">
        <v>10626</v>
      </c>
      <c r="E12" s="14"/>
      <c r="F12" s="14"/>
      <c r="G12" s="31">
        <v>16000</v>
      </c>
      <c r="H12" s="31">
        <v>16000</v>
      </c>
      <c r="I12" s="29">
        <f t="shared" si="0"/>
        <v>0</v>
      </c>
      <c r="J12" s="30">
        <f t="shared" si="1"/>
        <v>0</v>
      </c>
    </row>
    <row r="13" spans="1:17" x14ac:dyDescent="0.25">
      <c r="A13" s="26" t="s">
        <v>29</v>
      </c>
      <c r="B13" s="27" t="s">
        <v>30</v>
      </c>
      <c r="C13" s="28">
        <v>14000</v>
      </c>
      <c r="D13" s="14">
        <v>13403.11</v>
      </c>
      <c r="E13" s="14"/>
      <c r="F13" s="14"/>
      <c r="G13" s="28">
        <v>14000</v>
      </c>
      <c r="H13" s="28">
        <v>20000</v>
      </c>
      <c r="I13" s="29">
        <f t="shared" si="0"/>
        <v>6000</v>
      </c>
      <c r="J13" s="30">
        <f t="shared" si="1"/>
        <v>0.42857142857142855</v>
      </c>
      <c r="K13" t="s">
        <v>386</v>
      </c>
      <c r="O13" s="13"/>
    </row>
    <row r="14" spans="1:17" x14ac:dyDescent="0.25">
      <c r="A14" s="26" t="s">
        <v>339</v>
      </c>
      <c r="B14" s="27" t="s">
        <v>340</v>
      </c>
      <c r="C14" s="28"/>
      <c r="D14" s="14"/>
      <c r="E14" s="14"/>
      <c r="F14" s="14"/>
      <c r="G14" s="28"/>
      <c r="H14" s="28"/>
      <c r="I14" s="29">
        <f t="shared" si="0"/>
        <v>0</v>
      </c>
      <c r="J14" s="30"/>
    </row>
    <row r="15" spans="1:17" x14ac:dyDescent="0.25">
      <c r="A15" s="26" t="s">
        <v>31</v>
      </c>
      <c r="B15" s="27" t="s">
        <v>32</v>
      </c>
      <c r="C15" s="28">
        <v>0</v>
      </c>
      <c r="D15" s="14"/>
      <c r="E15" s="14"/>
      <c r="F15" s="14"/>
      <c r="G15" s="28">
        <v>0</v>
      </c>
      <c r="H15" s="28"/>
      <c r="I15" s="29">
        <f t="shared" si="0"/>
        <v>0</v>
      </c>
      <c r="J15" s="30" t="e">
        <f t="shared" si="1"/>
        <v>#DIV/0!</v>
      </c>
    </row>
    <row r="16" spans="1:17" x14ac:dyDescent="0.25">
      <c r="A16" s="26" t="s">
        <v>33</v>
      </c>
      <c r="B16" s="27" t="s">
        <v>34</v>
      </c>
      <c r="C16" s="31"/>
      <c r="D16" s="14"/>
      <c r="E16" s="14"/>
      <c r="F16" s="14"/>
      <c r="G16" s="31"/>
      <c r="H16" s="31"/>
      <c r="I16" s="29">
        <f t="shared" si="0"/>
        <v>0</v>
      </c>
      <c r="J16" s="30"/>
    </row>
    <row r="17" spans="1:11" x14ac:dyDescent="0.25">
      <c r="A17" s="26" t="s">
        <v>35</v>
      </c>
      <c r="B17" s="27" t="s">
        <v>36</v>
      </c>
      <c r="C17" s="31">
        <v>2200</v>
      </c>
      <c r="D17" s="14">
        <v>2800</v>
      </c>
      <c r="E17" s="14"/>
      <c r="F17" s="14"/>
      <c r="G17" s="31">
        <v>2200</v>
      </c>
      <c r="H17" s="31">
        <v>7000</v>
      </c>
      <c r="I17" s="29">
        <f t="shared" si="0"/>
        <v>4800</v>
      </c>
      <c r="J17" s="30">
        <f t="shared" si="1"/>
        <v>2.1818181818181817</v>
      </c>
      <c r="K17" t="s">
        <v>387</v>
      </c>
    </row>
    <row r="18" spans="1:11" x14ac:dyDescent="0.25">
      <c r="A18" s="26" t="s">
        <v>37</v>
      </c>
      <c r="B18" s="27" t="s">
        <v>38</v>
      </c>
      <c r="C18" s="28">
        <v>3250</v>
      </c>
      <c r="D18" s="14">
        <v>3383.52</v>
      </c>
      <c r="E18" s="14"/>
      <c r="F18" s="14"/>
      <c r="G18" s="28">
        <v>3250</v>
      </c>
      <c r="H18" s="28">
        <v>3400</v>
      </c>
      <c r="I18" s="29">
        <f t="shared" si="0"/>
        <v>150</v>
      </c>
      <c r="J18" s="30">
        <f t="shared" si="1"/>
        <v>4.6153846153846156E-2</v>
      </c>
    </row>
    <row r="19" spans="1:11" x14ac:dyDescent="0.25">
      <c r="A19" s="26" t="s">
        <v>39</v>
      </c>
      <c r="B19" s="27" t="s">
        <v>40</v>
      </c>
      <c r="C19" s="28">
        <v>2500</v>
      </c>
      <c r="D19" s="14">
        <v>2464</v>
      </c>
      <c r="E19" s="14"/>
      <c r="F19" s="14"/>
      <c r="G19" s="28">
        <v>2500</v>
      </c>
      <c r="H19" s="28">
        <v>2500</v>
      </c>
      <c r="I19" s="29">
        <f t="shared" si="0"/>
        <v>0</v>
      </c>
      <c r="J19" s="30">
        <f t="shared" si="1"/>
        <v>0</v>
      </c>
    </row>
    <row r="20" spans="1:11" x14ac:dyDescent="0.25">
      <c r="A20" s="26" t="s">
        <v>41</v>
      </c>
      <c r="B20" s="27" t="s">
        <v>42</v>
      </c>
      <c r="C20" s="28">
        <v>250</v>
      </c>
      <c r="D20" s="14">
        <v>263.8</v>
      </c>
      <c r="E20" s="14"/>
      <c r="F20" s="14"/>
      <c r="G20" s="28">
        <v>250</v>
      </c>
      <c r="H20" s="28">
        <v>300</v>
      </c>
      <c r="I20" s="29">
        <f t="shared" si="0"/>
        <v>50</v>
      </c>
      <c r="J20" s="30">
        <f t="shared" si="1"/>
        <v>0.2</v>
      </c>
    </row>
    <row r="21" spans="1:11" x14ac:dyDescent="0.25">
      <c r="A21" s="26" t="s">
        <v>43</v>
      </c>
      <c r="B21" s="27" t="s">
        <v>44</v>
      </c>
      <c r="C21" s="28">
        <v>2200</v>
      </c>
      <c r="D21" s="14">
        <v>1593.22</v>
      </c>
      <c r="E21" s="14"/>
      <c r="F21" s="14"/>
      <c r="G21" s="28">
        <v>2200</v>
      </c>
      <c r="H21" s="28">
        <v>2200</v>
      </c>
      <c r="I21" s="29">
        <f t="shared" si="0"/>
        <v>0</v>
      </c>
      <c r="J21" s="30">
        <f t="shared" si="1"/>
        <v>0</v>
      </c>
    </row>
    <row r="22" spans="1:11" x14ac:dyDescent="0.25">
      <c r="A22" s="26" t="s">
        <v>45</v>
      </c>
      <c r="B22" s="27" t="s">
        <v>46</v>
      </c>
      <c r="C22" s="28">
        <v>1500</v>
      </c>
      <c r="D22" s="14">
        <v>995.1</v>
      </c>
      <c r="E22" s="14"/>
      <c r="F22" s="14"/>
      <c r="G22" s="28">
        <v>1500</v>
      </c>
      <c r="H22" s="28">
        <v>1500</v>
      </c>
      <c r="I22" s="29">
        <f t="shared" si="0"/>
        <v>0</v>
      </c>
      <c r="J22" s="30">
        <f t="shared" si="1"/>
        <v>0</v>
      </c>
      <c r="K22" s="13"/>
    </row>
    <row r="23" spans="1:11" x14ac:dyDescent="0.25">
      <c r="A23" s="26" t="s">
        <v>47</v>
      </c>
      <c r="B23" s="27" t="s">
        <v>48</v>
      </c>
      <c r="C23" s="28">
        <v>150</v>
      </c>
      <c r="D23" s="14">
        <v>36</v>
      </c>
      <c r="E23" s="14"/>
      <c r="F23" s="14"/>
      <c r="G23" s="28">
        <v>150</v>
      </c>
      <c r="H23" s="28">
        <v>100</v>
      </c>
      <c r="I23" s="29">
        <f t="shared" si="0"/>
        <v>-50</v>
      </c>
      <c r="J23" s="30">
        <f t="shared" si="1"/>
        <v>-0.33333333333333331</v>
      </c>
    </row>
    <row r="24" spans="1:11" x14ac:dyDescent="0.25">
      <c r="A24" s="26" t="s">
        <v>49</v>
      </c>
      <c r="B24" s="27" t="s">
        <v>50</v>
      </c>
      <c r="C24" s="28">
        <v>1600</v>
      </c>
      <c r="D24" s="14">
        <v>10152</v>
      </c>
      <c r="E24" s="14"/>
      <c r="F24" s="14"/>
      <c r="G24" s="28">
        <v>1600</v>
      </c>
      <c r="H24" s="28">
        <v>2000</v>
      </c>
      <c r="I24" s="29">
        <f t="shared" si="0"/>
        <v>400</v>
      </c>
      <c r="J24" s="30">
        <f t="shared" si="1"/>
        <v>0.25</v>
      </c>
      <c r="K24" s="1" t="s">
        <v>389</v>
      </c>
    </row>
    <row r="25" spans="1:11" x14ac:dyDescent="0.25">
      <c r="A25" s="26" t="s">
        <v>51</v>
      </c>
      <c r="B25" s="27" t="s">
        <v>52</v>
      </c>
      <c r="C25" s="28">
        <v>1800</v>
      </c>
      <c r="D25" s="316">
        <v>89.97</v>
      </c>
      <c r="E25" s="14"/>
      <c r="F25" s="14"/>
      <c r="G25" s="28">
        <v>1800</v>
      </c>
      <c r="H25" s="28">
        <v>100</v>
      </c>
      <c r="I25" s="29">
        <f t="shared" si="0"/>
        <v>-1700</v>
      </c>
      <c r="J25" s="30"/>
    </row>
    <row r="26" spans="1:11" x14ac:dyDescent="0.25">
      <c r="A26" s="26" t="s">
        <v>53</v>
      </c>
      <c r="B26" s="27" t="s">
        <v>54</v>
      </c>
      <c r="C26" s="28">
        <v>250</v>
      </c>
      <c r="D26" s="14">
        <v>0</v>
      </c>
      <c r="E26" s="14"/>
      <c r="F26" s="14"/>
      <c r="G26" s="28">
        <v>250</v>
      </c>
      <c r="H26" s="28">
        <v>100</v>
      </c>
      <c r="I26" s="29">
        <f t="shared" si="0"/>
        <v>-150</v>
      </c>
      <c r="J26" s="30">
        <f t="shared" si="1"/>
        <v>-0.6</v>
      </c>
    </row>
    <row r="27" spans="1:11" x14ac:dyDescent="0.25">
      <c r="A27" s="26" t="s">
        <v>55</v>
      </c>
      <c r="B27" s="27" t="s">
        <v>56</v>
      </c>
      <c r="C27" s="28">
        <v>400</v>
      </c>
      <c r="D27" s="14">
        <v>155</v>
      </c>
      <c r="E27" s="14"/>
      <c r="F27" s="14"/>
      <c r="G27" s="28">
        <v>400</v>
      </c>
      <c r="H27" s="28">
        <v>400</v>
      </c>
      <c r="I27" s="29">
        <f t="shared" si="0"/>
        <v>0</v>
      </c>
      <c r="J27" s="30">
        <f t="shared" si="1"/>
        <v>0</v>
      </c>
    </row>
    <row r="28" spans="1:11" x14ac:dyDescent="0.25">
      <c r="A28" s="26" t="s">
        <v>57</v>
      </c>
      <c r="B28" s="27" t="s">
        <v>58</v>
      </c>
      <c r="C28" s="28"/>
      <c r="D28" s="14"/>
      <c r="E28" s="14"/>
      <c r="F28" s="14"/>
      <c r="G28" s="28"/>
      <c r="H28" s="28"/>
      <c r="I28" s="29"/>
      <c r="J28" s="30"/>
    </row>
    <row r="29" spans="1:11" x14ac:dyDescent="0.25">
      <c r="A29" s="26"/>
      <c r="B29" s="27" t="s">
        <v>367</v>
      </c>
      <c r="C29" s="28">
        <v>30000</v>
      </c>
      <c r="D29" s="14">
        <v>22690</v>
      </c>
      <c r="E29" s="14"/>
      <c r="F29" s="14"/>
      <c r="G29" s="28">
        <v>30000</v>
      </c>
      <c r="H29" s="28">
        <v>25000</v>
      </c>
      <c r="I29" s="29">
        <f t="shared" si="0"/>
        <v>-5000</v>
      </c>
      <c r="J29" s="32"/>
    </row>
    <row r="30" spans="1:11" ht="15.6" x14ac:dyDescent="0.25">
      <c r="A30" s="20" t="s">
        <v>59</v>
      </c>
      <c r="B30" s="21" t="s">
        <v>11</v>
      </c>
      <c r="C30" s="33">
        <f t="shared" ref="C30:H30" si="2">SUM(C3:C29)</f>
        <v>246944.8</v>
      </c>
      <c r="D30" s="33">
        <f>SUM(D3:D29)</f>
        <v>218770.71999999997</v>
      </c>
      <c r="E30" s="33">
        <f t="shared" si="2"/>
        <v>0</v>
      </c>
      <c r="F30" s="33">
        <f t="shared" si="2"/>
        <v>0</v>
      </c>
      <c r="G30" s="33">
        <f t="shared" si="2"/>
        <v>246944.8</v>
      </c>
      <c r="H30" s="34">
        <f t="shared" si="2"/>
        <v>256065</v>
      </c>
      <c r="I30" s="35">
        <f t="shared" ref="I30" si="3">H30-C30</f>
        <v>9120.2000000000116</v>
      </c>
      <c r="J30" s="269">
        <f t="shared" si="1"/>
        <v>3.6932140300180494E-2</v>
      </c>
    </row>
    <row r="31" spans="1:11" x14ac:dyDescent="0.25">
      <c r="B31" s="36"/>
      <c r="C31" s="37"/>
      <c r="D31" s="38"/>
      <c r="E31" s="37"/>
      <c r="F31" s="37"/>
      <c r="G31" s="37"/>
    </row>
    <row r="32" spans="1:11" x14ac:dyDescent="0.25">
      <c r="B32" s="36"/>
      <c r="C32" s="37"/>
      <c r="D32" s="37"/>
      <c r="E32" s="37"/>
      <c r="F32" s="37"/>
      <c r="G32" s="37"/>
    </row>
    <row r="33" spans="3:9" x14ac:dyDescent="0.25">
      <c r="C33" s="37"/>
      <c r="D33" s="37"/>
      <c r="E33" s="37"/>
      <c r="F33" s="37"/>
      <c r="G33" s="37"/>
      <c r="H33" s="40"/>
    </row>
    <row r="34" spans="3:9" x14ac:dyDescent="0.25">
      <c r="H34" s="40"/>
      <c r="I34" s="15"/>
    </row>
    <row r="35" spans="3:9" x14ac:dyDescent="0.25">
      <c r="H35" s="119"/>
    </row>
    <row r="37" spans="3:9" x14ac:dyDescent="0.25">
      <c r="I37" s="15"/>
    </row>
  </sheetData>
  <pageMargins left="0.75" right="0.75" top="1" bottom="1" header="0.5" footer="0.5"/>
  <pageSetup scale="94" orientation="landscape" r:id="rId1"/>
  <headerFooter alignWithMargins="0">
    <oddFooter>&amp;L&amp;A&amp;C&amp;D &amp;T&amp;R&amp;P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0890-2F24-4F3B-B584-2387E222625E}">
  <sheetPr>
    <tabColor rgb="FFFF0000"/>
    <pageSetUpPr fitToPage="1"/>
  </sheetPr>
  <dimension ref="A1:H16"/>
  <sheetViews>
    <sheetView topLeftCell="B1" zoomScale="70" zoomScaleNormal="70" workbookViewId="0">
      <selection activeCell="D19" sqref="D19"/>
    </sheetView>
  </sheetViews>
  <sheetFormatPr defaultRowHeight="13.2" x14ac:dyDescent="0.25"/>
  <cols>
    <col min="1" max="1" width="10.5546875" customWidth="1"/>
    <col min="2" max="2" width="49.6640625" bestFit="1" customWidth="1"/>
    <col min="3" max="3" width="20" customWidth="1"/>
    <col min="4" max="4" width="16.33203125" customWidth="1"/>
    <col min="5" max="5" width="18" customWidth="1"/>
    <col min="6" max="6" width="22" customWidth="1"/>
    <col min="7" max="7" width="15" bestFit="1" customWidth="1"/>
    <col min="8" max="8" width="14.44140625" customWidth="1"/>
  </cols>
  <sheetData>
    <row r="1" spans="1:8" ht="63" x14ac:dyDescent="0.3">
      <c r="A1" s="60"/>
      <c r="B1" s="61" t="s">
        <v>67</v>
      </c>
      <c r="C1" s="63" t="s">
        <v>373</v>
      </c>
      <c r="D1" s="62" t="s">
        <v>377</v>
      </c>
      <c r="E1" s="63" t="s">
        <v>375</v>
      </c>
      <c r="F1" s="63" t="s">
        <v>376</v>
      </c>
      <c r="G1" s="63" t="s">
        <v>8</v>
      </c>
      <c r="H1" s="63" t="s">
        <v>9</v>
      </c>
    </row>
    <row r="2" spans="1:8" ht="22.5" customHeight="1" x14ac:dyDescent="0.3">
      <c r="A2" s="64" t="s">
        <v>2</v>
      </c>
      <c r="B2" s="65" t="s">
        <v>69</v>
      </c>
      <c r="C2" s="66"/>
      <c r="D2" s="66"/>
      <c r="E2" s="67"/>
      <c r="F2" s="25"/>
      <c r="G2" s="25"/>
      <c r="H2" s="25"/>
    </row>
    <row r="3" spans="1:8" ht="22.5" customHeight="1" x14ac:dyDescent="0.3">
      <c r="A3" s="68" t="s">
        <v>23</v>
      </c>
      <c r="B3" s="69" t="s">
        <v>24</v>
      </c>
      <c r="C3" s="278">
        <v>500</v>
      </c>
      <c r="D3" s="70">
        <v>194</v>
      </c>
      <c r="E3" s="278">
        <v>500</v>
      </c>
      <c r="F3" s="278">
        <v>500</v>
      </c>
      <c r="G3" s="71">
        <f t="shared" ref="G3:G13" si="0">F3-C3</f>
        <v>0</v>
      </c>
      <c r="H3" s="72">
        <f t="shared" ref="H3:H11" si="1">G3/C3</f>
        <v>0</v>
      </c>
    </row>
    <row r="4" spans="1:8" ht="22.5" customHeight="1" x14ac:dyDescent="0.3">
      <c r="A4" s="68" t="s">
        <v>61</v>
      </c>
      <c r="B4" s="69" t="s">
        <v>67</v>
      </c>
      <c r="C4" s="278">
        <v>72125</v>
      </c>
      <c r="D4" s="70">
        <v>72828</v>
      </c>
      <c r="E4" s="278">
        <v>72125</v>
      </c>
      <c r="F4" s="278">
        <v>51140</v>
      </c>
      <c r="G4" s="71">
        <f t="shared" si="0"/>
        <v>-20985</v>
      </c>
      <c r="H4" s="72">
        <f t="shared" si="1"/>
        <v>-0.29095320623916809</v>
      </c>
    </row>
    <row r="5" spans="1:8" ht="22.5" customHeight="1" x14ac:dyDescent="0.3">
      <c r="A5" s="68" t="s">
        <v>64</v>
      </c>
      <c r="B5" s="69" t="s">
        <v>70</v>
      </c>
      <c r="C5" s="278">
        <v>2700</v>
      </c>
      <c r="D5" s="70">
        <v>2700</v>
      </c>
      <c r="E5" s="278">
        <v>2700</v>
      </c>
      <c r="F5" s="278">
        <v>3000</v>
      </c>
      <c r="G5" s="71">
        <f t="shared" si="0"/>
        <v>300</v>
      </c>
      <c r="H5" s="72">
        <f t="shared" si="1"/>
        <v>0.1111111111111111</v>
      </c>
    </row>
    <row r="6" spans="1:8" ht="22.5" customHeight="1" x14ac:dyDescent="0.3">
      <c r="A6" s="68"/>
      <c r="B6" s="69" t="s">
        <v>71</v>
      </c>
      <c r="C6" s="278">
        <v>3000</v>
      </c>
      <c r="D6" s="70">
        <v>3000</v>
      </c>
      <c r="E6" s="278">
        <v>3000</v>
      </c>
      <c r="F6" s="278">
        <v>3000</v>
      </c>
      <c r="G6" s="71">
        <f t="shared" si="0"/>
        <v>0</v>
      </c>
      <c r="H6" s="72">
        <f t="shared" si="1"/>
        <v>0</v>
      </c>
    </row>
    <row r="7" spans="1:8" ht="22.5" customHeight="1" x14ac:dyDescent="0.3">
      <c r="A7" s="68" t="s">
        <v>29</v>
      </c>
      <c r="B7" s="69" t="s">
        <v>72</v>
      </c>
      <c r="C7" s="278">
        <v>3334</v>
      </c>
      <c r="D7" s="70">
        <v>4084</v>
      </c>
      <c r="E7" s="278">
        <v>3334</v>
      </c>
      <c r="F7" s="278">
        <v>3467</v>
      </c>
      <c r="G7" s="71">
        <f t="shared" si="0"/>
        <v>133</v>
      </c>
      <c r="H7" s="72">
        <f t="shared" si="1"/>
        <v>3.9892021595680865E-2</v>
      </c>
    </row>
    <row r="8" spans="1:8" ht="22.5" customHeight="1" x14ac:dyDescent="0.3">
      <c r="A8" s="68" t="s">
        <v>73</v>
      </c>
      <c r="B8" s="69" t="s">
        <v>74</v>
      </c>
      <c r="C8" s="278">
        <v>100</v>
      </c>
      <c r="D8" s="70"/>
      <c r="E8" s="278">
        <v>100</v>
      </c>
      <c r="F8" s="278">
        <v>100</v>
      </c>
      <c r="G8" s="71">
        <f t="shared" si="0"/>
        <v>0</v>
      </c>
      <c r="H8" s="72">
        <f t="shared" si="1"/>
        <v>0</v>
      </c>
    </row>
    <row r="9" spans="1:8" ht="22.5" customHeight="1" x14ac:dyDescent="0.3">
      <c r="A9" s="68" t="s">
        <v>65</v>
      </c>
      <c r="B9" s="69" t="s">
        <v>75</v>
      </c>
      <c r="C9" s="278">
        <v>100</v>
      </c>
      <c r="D9" s="70">
        <v>20</v>
      </c>
      <c r="E9" s="278">
        <v>100</v>
      </c>
      <c r="F9" s="278">
        <v>100</v>
      </c>
      <c r="G9" s="71">
        <f t="shared" si="0"/>
        <v>0</v>
      </c>
      <c r="H9" s="72">
        <f t="shared" si="1"/>
        <v>0</v>
      </c>
    </row>
    <row r="10" spans="1:8" ht="22.5" customHeight="1" x14ac:dyDescent="0.3">
      <c r="A10" s="68" t="s">
        <v>45</v>
      </c>
      <c r="B10" s="69" t="s">
        <v>46</v>
      </c>
      <c r="C10" s="278">
        <v>150</v>
      </c>
      <c r="D10" s="70"/>
      <c r="E10" s="278">
        <v>150</v>
      </c>
      <c r="F10" s="278">
        <v>150</v>
      </c>
      <c r="G10" s="71">
        <f t="shared" si="0"/>
        <v>0</v>
      </c>
      <c r="H10" s="72">
        <f t="shared" si="1"/>
        <v>0</v>
      </c>
    </row>
    <row r="11" spans="1:8" ht="22.5" customHeight="1" x14ac:dyDescent="0.3">
      <c r="A11" s="68" t="s">
        <v>47</v>
      </c>
      <c r="B11" s="69" t="s">
        <v>76</v>
      </c>
      <c r="C11" s="278">
        <v>100</v>
      </c>
      <c r="D11" s="70"/>
      <c r="E11" s="278">
        <v>100</v>
      </c>
      <c r="F11" s="278">
        <v>100</v>
      </c>
      <c r="G11" s="71">
        <f t="shared" si="0"/>
        <v>0</v>
      </c>
      <c r="H11" s="72">
        <f t="shared" si="1"/>
        <v>0</v>
      </c>
    </row>
    <row r="12" spans="1:8" ht="22.5" customHeight="1" x14ac:dyDescent="0.3">
      <c r="A12" s="68" t="s">
        <v>77</v>
      </c>
      <c r="B12" s="69" t="s">
        <v>78</v>
      </c>
      <c r="C12" s="73"/>
      <c r="D12" s="70"/>
      <c r="E12" s="73"/>
      <c r="F12" s="73">
        <v>30000</v>
      </c>
      <c r="G12" s="71">
        <f t="shared" si="0"/>
        <v>30000</v>
      </c>
      <c r="H12" s="72"/>
    </row>
    <row r="13" spans="1:8" ht="22.5" customHeight="1" x14ac:dyDescent="0.4">
      <c r="A13" s="74" t="s">
        <v>59</v>
      </c>
      <c r="B13" s="65" t="s">
        <v>69</v>
      </c>
      <c r="C13" s="75">
        <f t="shared" ref="C13:F13" si="2">SUM(C3:C12)</f>
        <v>82109</v>
      </c>
      <c r="D13" s="75">
        <f t="shared" si="2"/>
        <v>82826</v>
      </c>
      <c r="E13" s="75">
        <f t="shared" si="2"/>
        <v>82109</v>
      </c>
      <c r="F13" s="76">
        <f t="shared" si="2"/>
        <v>91557</v>
      </c>
      <c r="G13" s="71">
        <f t="shared" si="0"/>
        <v>9448</v>
      </c>
      <c r="H13" s="72">
        <f>G13/C13</f>
        <v>0.11506655786819958</v>
      </c>
    </row>
    <row r="14" spans="1:8" x14ac:dyDescent="0.25">
      <c r="C14" s="37"/>
      <c r="D14" s="37"/>
    </row>
    <row r="15" spans="1:8" x14ac:dyDescent="0.25">
      <c r="C15" s="37"/>
      <c r="D15" s="37"/>
    </row>
    <row r="16" spans="1:8" ht="25.5" customHeight="1" x14ac:dyDescent="0.35">
      <c r="D16" s="77"/>
    </row>
  </sheetData>
  <pageMargins left="0.75" right="0.75" top="1" bottom="1" header="0.5" footer="0.5"/>
  <pageSetup scale="74" fitToHeight="2" orientation="landscape" r:id="rId1"/>
  <headerFooter alignWithMargins="0">
    <oddFooter>&amp;L&amp;A&amp;C&amp;D &amp;T&amp;R&amp;P 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5D6C-5009-4E8F-85BA-BD80B4951C57}">
  <sheetPr>
    <tabColor rgb="FFFF0000"/>
    <pageSetUpPr fitToPage="1"/>
  </sheetPr>
  <dimension ref="A1:J25"/>
  <sheetViews>
    <sheetView zoomScaleNormal="100" workbookViewId="0">
      <selection activeCell="O21" sqref="O21"/>
    </sheetView>
  </sheetViews>
  <sheetFormatPr defaultRowHeight="13.2" x14ac:dyDescent="0.25"/>
  <cols>
    <col min="1" max="1" width="10.44140625" customWidth="1"/>
    <col min="2" max="2" width="50.33203125" customWidth="1"/>
    <col min="3" max="4" width="16.88671875" style="1" customWidth="1"/>
    <col min="5" max="5" width="16.88671875" style="59" hidden="1" customWidth="1"/>
    <col min="6" max="6" width="14" hidden="1" customWidth="1"/>
    <col min="7" max="7" width="12.44140625" customWidth="1"/>
    <col min="8" max="8" width="13.33203125" style="59" bestFit="1" customWidth="1"/>
    <col min="9" max="9" width="11.5546875" customWidth="1"/>
    <col min="10" max="10" width="10.33203125" customWidth="1"/>
  </cols>
  <sheetData>
    <row r="1" spans="1:10" ht="46.8" x14ac:dyDescent="0.25">
      <c r="A1" s="41"/>
      <c r="B1" s="94" t="s">
        <v>94</v>
      </c>
      <c r="C1" s="43" t="s">
        <v>373</v>
      </c>
      <c r="D1" s="43" t="s">
        <v>377</v>
      </c>
      <c r="E1" s="95" t="str">
        <f>'[1]Planning Zoning 2020'!E1</f>
        <v>2019 Unaudited 09/30/2018</v>
      </c>
      <c r="F1" s="79" t="s">
        <v>95</v>
      </c>
      <c r="G1" s="18" t="s">
        <v>375</v>
      </c>
      <c r="H1" s="18" t="s">
        <v>376</v>
      </c>
      <c r="I1" s="18" t="s">
        <v>8</v>
      </c>
      <c r="J1" s="18" t="s">
        <v>9</v>
      </c>
    </row>
    <row r="2" spans="1:10" ht="15.6" x14ac:dyDescent="0.25">
      <c r="A2" s="96" t="s">
        <v>96</v>
      </c>
      <c r="B2" s="21" t="s">
        <v>97</v>
      </c>
      <c r="C2" s="87"/>
      <c r="D2" s="87"/>
      <c r="E2" s="97"/>
      <c r="F2" s="3"/>
      <c r="G2" s="25"/>
      <c r="H2" s="88"/>
      <c r="I2" s="25"/>
      <c r="J2" s="25"/>
    </row>
    <row r="3" spans="1:10" hidden="1" x14ac:dyDescent="0.25">
      <c r="A3" s="49" t="s">
        <v>12</v>
      </c>
      <c r="B3" s="27" t="s">
        <v>98</v>
      </c>
      <c r="C3" s="98"/>
      <c r="D3" s="46"/>
      <c r="E3" s="46"/>
      <c r="F3" s="46"/>
      <c r="G3" s="98"/>
      <c r="H3" s="276"/>
      <c r="I3" s="6">
        <f>H3-C3</f>
        <v>0</v>
      </c>
      <c r="J3" s="47" t="e">
        <f>I3/C3</f>
        <v>#DIV/0!</v>
      </c>
    </row>
    <row r="4" spans="1:10" x14ac:dyDescent="0.25">
      <c r="A4" s="26" t="s">
        <v>13</v>
      </c>
      <c r="B4" s="27" t="s">
        <v>99</v>
      </c>
      <c r="C4" s="274"/>
      <c r="D4" s="46"/>
      <c r="E4" s="46"/>
      <c r="F4" s="46"/>
      <c r="G4" s="274"/>
      <c r="H4" s="274"/>
      <c r="I4" s="6">
        <f t="shared" ref="I4:I21" si="0">H4-C4</f>
        <v>0</v>
      </c>
      <c r="J4" s="47" t="e">
        <f t="shared" ref="J4:J21" si="1">I4/C4</f>
        <v>#DIV/0!</v>
      </c>
    </row>
    <row r="5" spans="1:10" x14ac:dyDescent="0.25">
      <c r="A5" s="26" t="s">
        <v>19</v>
      </c>
      <c r="B5" s="27" t="s">
        <v>20</v>
      </c>
      <c r="C5" s="275"/>
      <c r="D5" s="46"/>
      <c r="E5" s="46"/>
      <c r="F5" s="46"/>
      <c r="G5" s="275"/>
      <c r="H5" s="275"/>
      <c r="I5" s="6">
        <f t="shared" si="0"/>
        <v>0</v>
      </c>
      <c r="J5" s="47" t="e">
        <f t="shared" si="1"/>
        <v>#DIV/0!</v>
      </c>
    </row>
    <row r="6" spans="1:10" hidden="1" x14ac:dyDescent="0.25">
      <c r="A6" s="26" t="s">
        <v>100</v>
      </c>
      <c r="B6" s="27" t="s">
        <v>101</v>
      </c>
      <c r="C6" s="276"/>
      <c r="D6" s="46"/>
      <c r="E6" s="28"/>
      <c r="F6" s="3"/>
      <c r="G6" s="276"/>
      <c r="H6" s="276"/>
      <c r="I6" s="6">
        <f t="shared" si="0"/>
        <v>0</v>
      </c>
      <c r="J6" s="47" t="e">
        <f t="shared" si="1"/>
        <v>#DIV/0!</v>
      </c>
    </row>
    <row r="7" spans="1:10" hidden="1" x14ac:dyDescent="0.25">
      <c r="A7" s="26" t="s">
        <v>90</v>
      </c>
      <c r="B7" s="27" t="s">
        <v>102</v>
      </c>
      <c r="C7" s="276"/>
      <c r="D7" s="46"/>
      <c r="E7" s="28"/>
      <c r="F7" s="3"/>
      <c r="G7" s="276"/>
      <c r="H7" s="276"/>
      <c r="I7" s="6">
        <f t="shared" si="0"/>
        <v>0</v>
      </c>
      <c r="J7" s="47" t="e">
        <f t="shared" si="1"/>
        <v>#DIV/0!</v>
      </c>
    </row>
    <row r="8" spans="1:10" hidden="1" x14ac:dyDescent="0.25">
      <c r="A8" s="26"/>
      <c r="B8" s="27" t="s">
        <v>103</v>
      </c>
      <c r="C8" s="277"/>
      <c r="D8" s="46"/>
      <c r="E8" s="28"/>
      <c r="F8" s="3"/>
      <c r="G8" s="277"/>
      <c r="H8" s="277"/>
      <c r="I8" s="6">
        <f t="shared" si="0"/>
        <v>0</v>
      </c>
      <c r="J8" s="47" t="e">
        <f t="shared" si="1"/>
        <v>#DIV/0!</v>
      </c>
    </row>
    <row r="9" spans="1:10" ht="12.75" hidden="1" customHeight="1" x14ac:dyDescent="0.25">
      <c r="A9" s="26" t="s">
        <v>104</v>
      </c>
      <c r="B9" s="27" t="s">
        <v>105</v>
      </c>
      <c r="C9" s="275"/>
      <c r="D9" s="46"/>
      <c r="E9" s="28"/>
      <c r="F9" s="3"/>
      <c r="G9" s="275"/>
      <c r="H9" s="275"/>
      <c r="I9" s="6">
        <f t="shared" si="0"/>
        <v>0</v>
      </c>
      <c r="J9" s="47" t="e">
        <f t="shared" si="1"/>
        <v>#DIV/0!</v>
      </c>
    </row>
    <row r="10" spans="1:10" hidden="1" x14ac:dyDescent="0.25">
      <c r="A10" s="26"/>
      <c r="B10" s="27" t="s">
        <v>106</v>
      </c>
      <c r="C10" s="275"/>
      <c r="D10" s="46"/>
      <c r="E10" s="28"/>
      <c r="F10" s="3"/>
      <c r="G10" s="275"/>
      <c r="H10" s="275"/>
      <c r="I10" s="6"/>
      <c r="J10" s="47"/>
    </row>
    <row r="11" spans="1:10" hidden="1" x14ac:dyDescent="0.25">
      <c r="A11" s="26" t="s">
        <v>25</v>
      </c>
      <c r="B11" s="27" t="s">
        <v>353</v>
      </c>
      <c r="C11" s="275"/>
      <c r="D11" s="46"/>
      <c r="E11" s="28"/>
      <c r="F11" s="3"/>
      <c r="G11" s="275"/>
      <c r="H11" s="275"/>
      <c r="I11" s="6"/>
      <c r="J11" s="47"/>
    </row>
    <row r="12" spans="1:10" x14ac:dyDescent="0.25">
      <c r="A12" s="26" t="s">
        <v>107</v>
      </c>
      <c r="B12" s="27" t="s">
        <v>108</v>
      </c>
      <c r="C12" s="275">
        <v>1500</v>
      </c>
      <c r="D12" s="46">
        <v>552</v>
      </c>
      <c r="E12" s="28"/>
      <c r="F12" s="82"/>
      <c r="G12" s="275">
        <v>1500</v>
      </c>
      <c r="H12" s="275">
        <v>1500</v>
      </c>
      <c r="I12" s="6">
        <f t="shared" si="0"/>
        <v>0</v>
      </c>
      <c r="J12" s="47">
        <f t="shared" si="1"/>
        <v>0</v>
      </c>
    </row>
    <row r="13" spans="1:10" x14ac:dyDescent="0.25">
      <c r="A13" s="26" t="s">
        <v>109</v>
      </c>
      <c r="B13" s="27" t="s">
        <v>110</v>
      </c>
      <c r="C13" s="274">
        <v>10000</v>
      </c>
      <c r="D13" s="46">
        <v>7447</v>
      </c>
      <c r="E13" s="28"/>
      <c r="F13" s="3"/>
      <c r="G13" s="274">
        <v>10000</v>
      </c>
      <c r="H13" s="274">
        <v>9000</v>
      </c>
      <c r="I13" s="6">
        <f t="shared" si="0"/>
        <v>-1000</v>
      </c>
      <c r="J13" s="47">
        <f t="shared" si="1"/>
        <v>-0.1</v>
      </c>
    </row>
    <row r="14" spans="1:10" x14ac:dyDescent="0.25">
      <c r="A14" s="26" t="s">
        <v>111</v>
      </c>
      <c r="B14" s="27" t="s">
        <v>112</v>
      </c>
      <c r="C14" s="274">
        <v>15000</v>
      </c>
      <c r="D14" s="46">
        <v>9680</v>
      </c>
      <c r="E14" s="28"/>
      <c r="F14" s="82"/>
      <c r="G14" s="274">
        <v>15000</v>
      </c>
      <c r="H14" s="274">
        <v>12000</v>
      </c>
      <c r="I14" s="6">
        <f t="shared" si="0"/>
        <v>-3000</v>
      </c>
      <c r="J14" s="47">
        <f t="shared" si="1"/>
        <v>-0.2</v>
      </c>
    </row>
    <row r="15" spans="1:10" s="9" customFormat="1" x14ac:dyDescent="0.25">
      <c r="A15" s="99" t="s">
        <v>113</v>
      </c>
      <c r="B15" s="100" t="s">
        <v>114</v>
      </c>
      <c r="C15" s="275">
        <v>40000</v>
      </c>
      <c r="D15" s="98">
        <v>21438</v>
      </c>
      <c r="E15" s="31"/>
      <c r="F15" s="101"/>
      <c r="G15" s="275">
        <v>40000</v>
      </c>
      <c r="H15" s="275">
        <v>40000</v>
      </c>
      <c r="I15" s="6">
        <f t="shared" si="0"/>
        <v>0</v>
      </c>
      <c r="J15" s="47">
        <f t="shared" si="1"/>
        <v>0</v>
      </c>
    </row>
    <row r="16" spans="1:10" x14ac:dyDescent="0.25">
      <c r="A16" s="26" t="s">
        <v>29</v>
      </c>
      <c r="B16" s="27" t="s">
        <v>115</v>
      </c>
      <c r="C16" s="274">
        <v>8000</v>
      </c>
      <c r="D16" s="98">
        <v>7150</v>
      </c>
      <c r="E16" s="31"/>
      <c r="F16" s="101"/>
      <c r="G16" s="274">
        <v>8000</v>
      </c>
      <c r="H16" s="274">
        <v>8000</v>
      </c>
      <c r="I16" s="6">
        <f t="shared" si="0"/>
        <v>0</v>
      </c>
      <c r="J16" s="47">
        <f t="shared" si="1"/>
        <v>0</v>
      </c>
    </row>
    <row r="17" spans="1:10" x14ac:dyDescent="0.25">
      <c r="A17" s="26" t="s">
        <v>65</v>
      </c>
      <c r="B17" s="27" t="s">
        <v>66</v>
      </c>
      <c r="C17" s="275">
        <v>7000</v>
      </c>
      <c r="D17" s="46">
        <v>7776</v>
      </c>
      <c r="E17" s="28"/>
      <c r="F17" s="3"/>
      <c r="G17" s="275">
        <v>7000</v>
      </c>
      <c r="H17" s="275">
        <v>8000</v>
      </c>
      <c r="I17" s="6">
        <f t="shared" si="0"/>
        <v>1000</v>
      </c>
      <c r="J17" s="47">
        <f t="shared" si="1"/>
        <v>0.14285714285714285</v>
      </c>
    </row>
    <row r="18" spans="1:10" x14ac:dyDescent="0.25">
      <c r="A18" s="26" t="s">
        <v>116</v>
      </c>
      <c r="B18" s="27" t="s">
        <v>117</v>
      </c>
      <c r="C18" s="274">
        <v>2000</v>
      </c>
      <c r="D18" s="46">
        <v>140</v>
      </c>
      <c r="E18" s="28"/>
      <c r="F18" s="3"/>
      <c r="G18" s="274">
        <v>2000</v>
      </c>
      <c r="H18" s="274">
        <v>100</v>
      </c>
      <c r="I18" s="6">
        <f t="shared" si="0"/>
        <v>-1900</v>
      </c>
      <c r="J18" s="47">
        <f t="shared" si="1"/>
        <v>-0.95</v>
      </c>
    </row>
    <row r="19" spans="1:10" x14ac:dyDescent="0.25">
      <c r="A19" s="26" t="s">
        <v>47</v>
      </c>
      <c r="B19" s="27" t="s">
        <v>118</v>
      </c>
      <c r="C19" s="275"/>
      <c r="D19" s="46"/>
      <c r="E19" s="28"/>
      <c r="F19" s="82"/>
      <c r="G19" s="275"/>
      <c r="H19" s="275"/>
      <c r="I19" s="6">
        <f t="shared" si="0"/>
        <v>0</v>
      </c>
      <c r="J19" s="47"/>
    </row>
    <row r="20" spans="1:10" x14ac:dyDescent="0.25">
      <c r="A20" s="26"/>
      <c r="B20" s="27" t="s">
        <v>388</v>
      </c>
      <c r="C20" s="275"/>
      <c r="D20" s="46"/>
      <c r="E20" s="28"/>
      <c r="F20" s="82"/>
      <c r="G20" s="275"/>
      <c r="H20" s="275">
        <v>1000</v>
      </c>
      <c r="I20" s="6">
        <f t="shared" si="0"/>
        <v>1000</v>
      </c>
      <c r="J20" s="47"/>
    </row>
    <row r="21" spans="1:10" ht="15.6" x14ac:dyDescent="0.3">
      <c r="A21" s="96" t="s">
        <v>59</v>
      </c>
      <c r="B21" s="21" t="s">
        <v>97</v>
      </c>
      <c r="C21" s="51">
        <f>SUM(C3:C20)</f>
        <v>83500</v>
      </c>
      <c r="D21" s="51">
        <f>SUM(D3:D20)</f>
        <v>54183</v>
      </c>
      <c r="E21" s="34">
        <f>SUM(E3:E19)</f>
        <v>0</v>
      </c>
      <c r="F21" s="3"/>
      <c r="G21" s="102">
        <f>SUM(G3:G20)</f>
        <v>83500</v>
      </c>
      <c r="H21" s="103">
        <f>SUM(H3:H20)</f>
        <v>79600</v>
      </c>
      <c r="I21" s="6">
        <f t="shared" si="0"/>
        <v>-3900</v>
      </c>
      <c r="J21" s="47">
        <f t="shared" si="1"/>
        <v>-4.6706586826347304E-2</v>
      </c>
    </row>
    <row r="22" spans="1:10" x14ac:dyDescent="0.25">
      <c r="B22" s="36"/>
      <c r="C22" s="52"/>
      <c r="D22" s="52"/>
      <c r="E22" s="104"/>
      <c r="I22" s="105"/>
    </row>
    <row r="23" spans="1:10" x14ac:dyDescent="0.25">
      <c r="C23" s="53"/>
      <c r="D23" s="106"/>
      <c r="E23" s="54"/>
    </row>
    <row r="25" spans="1:10" x14ac:dyDescent="0.25">
      <c r="H25" s="93"/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w D A A B Q S w M E F A A C A A g A z n s 6 V W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z n s 6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5 7 O l U o B l j L t g A A A E E B A A A T A B w A R m 9 y b X V s Y X M v U 2 V j d G l v b j E u b S C i G A A o o B Q A A A A A A A A A A A A A A A A A A A A A A A A A A A B 1 j b 0 K g z A U h X f B d w j p o i C C s z h J 1 y 5 a O o h D T G + r q L m S R L C I 7 9 7 E Q M G C d 7 l w f r 6 j g O s O B S n c T 1 L f 8 z 3 V M g l P U r J m g I R k Z A D t e 8 R c g b P k Y J T r w m G I 8 1 l K E P q B s m 8 Q + y B c q x s b I a O u S e u t y l F o E 6 k j B 7 j Q v G X i b e G f C a g h 7 d G 4 l E y o F 8 o x x 2 E e h T V V 4 N a i d a V O T W h E t H G I h k V v W / h j 3 q c J J G f K Y o 1 1 i l X B 3 / 6 R b b v x z j r u + F 4 n z q b S L 1 B L A Q I t A B Q A A g A I A M 5 7 O l V v / H M r p A A A A P Y A A A A S A A A A A A A A A A A A A A A A A A A A A A B D b 2 5 m a W c v U G F j a 2 F n Z S 5 4 b W x Q S w E C L Q A U A A I A C A D O e z p V D 8 r p q 6 Q A A A D p A A A A E w A A A A A A A A A A A A A A A A D w A A A A W 0 N v b n R l b n R f V H l w Z X N d L n h t b F B L A Q I t A B Q A A g A I A M 5 7 O l U o B l j L t g A A A E E B A A A T A A A A A A A A A A A A A A A A A O E B A A B G b 3 J t d W x h c y 9 T Z W N 0 a W 9 u M S 5 t U E s F B g A A A A A D A A M A w g A A A O Q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E I A A A A A A A A L w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Z U M T k 6 M j k 6 M T Q u M D Q y O T Q 4 M F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V c H B l c m N h c 2 V k J T I w V G V 4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7 1 + k u s a W t Q J h b 5 o O b j Z e s A A A A A A I A A A A A A A N m A A D A A A A A E A A A A H Q G O x k B a x H 3 B W t Y t q Z c o H k A A A A A B I A A A K A A A A A Q A A A A x q 3 h 5 J p k d n / 3 y 0 R x x w L H D 1 A A A A C l m m S H B o 8 7 6 K X w y u q 6 R E k j d W t v O C J S 1 F 6 o 4 / D R z m A x O j 7 N 8 S 1 V / J H z V h h m B 2 0 Y e U C o g U i I G v Q a v r 5 u y 6 F 3 3 D H 5 4 h T / O d 9 p r B y A b I o M / W g h t R Q A A A C + z s W x 5 4 Y a I 9 F m + 5 v + 5 5 o i P O 6 2 U w = = < / D a t a M a s h u p > 
</file>

<file path=customXml/itemProps1.xml><?xml version="1.0" encoding="utf-8"?>
<ds:datastoreItem xmlns:ds="http://schemas.openxmlformats.org/officeDocument/2006/customXml" ds:itemID="{C204639C-42F4-47A1-A39E-D5E8879FE7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19</vt:i4>
      </vt:variant>
    </vt:vector>
  </HeadingPairs>
  <TitlesOfParts>
    <vt:vector size="31" baseType="lpstr">
      <vt:lpstr>CULTURE-CONS COMM </vt:lpstr>
      <vt:lpstr>Parks </vt:lpstr>
      <vt:lpstr>Parks &amp; Rec spec</vt:lpstr>
      <vt:lpstr>Planning Zoning </vt:lpstr>
      <vt:lpstr>Direct Assistance</vt:lpstr>
      <vt:lpstr>Cemeteries </vt:lpstr>
      <vt:lpstr>Executive </vt:lpstr>
      <vt:lpstr>Real Property Appr</vt:lpstr>
      <vt:lpstr>General Buildings</vt:lpstr>
      <vt:lpstr> Highway Revolving 2023</vt:lpstr>
      <vt:lpstr>Revenue est. 2025</vt:lpstr>
      <vt:lpstr>Warrant Articles</vt:lpstr>
      <vt:lpstr>' Highway Revolving 2023'!Print_Area</vt:lpstr>
      <vt:lpstr>'Cemeteries '!Print_Area</vt:lpstr>
      <vt:lpstr>'CULTURE-CONS COMM '!Print_Area</vt:lpstr>
      <vt:lpstr>'Direct Assistance'!Print_Area</vt:lpstr>
      <vt:lpstr>'Executive '!Print_Area</vt:lpstr>
      <vt:lpstr>'General Buildings'!Print_Area</vt:lpstr>
      <vt:lpstr>'Parks '!Print_Area</vt:lpstr>
      <vt:lpstr>'Parks &amp; Rec spec'!Print_Area</vt:lpstr>
      <vt:lpstr>'Planning Zoning '!Print_Area</vt:lpstr>
      <vt:lpstr>'Real Property Appr'!Print_Area</vt:lpstr>
      <vt:lpstr>'Revenue est. 2025'!Print_Area</vt:lpstr>
      <vt:lpstr>'Warrant Articles'!Print_Area</vt:lpstr>
      <vt:lpstr>' Highway Revolving 2023'!Print_Titles</vt:lpstr>
      <vt:lpstr>'Cemeteries '!Print_Titles</vt:lpstr>
      <vt:lpstr>'Direct Assistance'!Print_Titles</vt:lpstr>
      <vt:lpstr>'Executive '!Print_Titles</vt:lpstr>
      <vt:lpstr>'General Buildings'!Print_Titles</vt:lpstr>
      <vt:lpstr>'Parks '!Print_Titles</vt:lpstr>
      <vt:lpstr>'Parks &amp; Rec spec'!Print_Titles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Hibberd</dc:creator>
  <cp:lastModifiedBy>Mary Moritz</cp:lastModifiedBy>
  <cp:lastPrinted>2024-02-05T19:25:18Z</cp:lastPrinted>
  <dcterms:created xsi:type="dcterms:W3CDTF">2020-11-09T18:22:29Z</dcterms:created>
  <dcterms:modified xsi:type="dcterms:W3CDTF">2024-11-27T17:39:18Z</dcterms:modified>
</cp:coreProperties>
</file>