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oritz\Desktop\"/>
    </mc:Choice>
  </mc:AlternateContent>
  <xr:revisionPtr revIDLastSave="0" documentId="13_ncr:1_{BF0296BC-0696-430C-8DB0-07F2409831B0}" xr6:coauthVersionLast="47" xr6:coauthVersionMax="47" xr10:uidLastSave="{00000000-0000-0000-0000-000000000000}"/>
  <bookViews>
    <workbookView xWindow="-108" yWindow="-108" windowWidth="23256" windowHeight="12456" tabRatio="649" activeTab="6" xr2:uid="{9737A5D2-BEF7-49A4-A359-545EDCA9F4A4}"/>
  </bookViews>
  <sheets>
    <sheet name="Library " sheetId="19" r:id="rId1"/>
    <sheet name="Dispatch-BLD INSPECTION " sheetId="13" r:id="rId2"/>
    <sheet name="Legal" sheetId="7" r:id="rId3"/>
    <sheet name="Adv-Reg-Prop.Liab-Oth Gov " sheetId="10" r:id="rId4"/>
    <sheet name=" St Lighting" sheetId="15" r:id="rId5"/>
    <sheet name="Health" sheetId="27" r:id="rId6"/>
    <sheet name="Debt Service GF" sheetId="21" r:id="rId7"/>
    <sheet name=" Highway Revolving 2023" sheetId="23" state="hidden" r:id="rId8"/>
  </sheets>
  <externalReferences>
    <externalReference r:id="rId9"/>
  </externalReferences>
  <definedNames>
    <definedName name="_xlnm.Print_Area" localSheetId="7">' Highway Revolving 2023'!$A$34:$I$63</definedName>
    <definedName name="_xlnm.Print_Area" localSheetId="4">' St Lighting'!$A$1:$J$4</definedName>
    <definedName name="_xlnm.Print_Area" localSheetId="3">'Adv-Reg-Prop.Liab-Oth Gov '!$A$1:$H$24</definedName>
    <definedName name="_xlnm.Print_Area" localSheetId="6">'Debt Service GF'!$A$1:$J$20</definedName>
    <definedName name="_xlnm.Print_Area" localSheetId="1">'Dispatch-BLD INSPECTION '!$A$1:$J$16</definedName>
    <definedName name="_xlnm.Print_Area" localSheetId="5">Health!$A$1:$J$8</definedName>
    <definedName name="_xlnm.Print_Area" localSheetId="2">Legal!$A$1:$J$8</definedName>
    <definedName name="_xlnm.Print_Area" localSheetId="0">'Library '!$A$1:$J$5</definedName>
    <definedName name="_xlnm.Print_Titles" localSheetId="7">' Highway Revolving 2023'!$18:$19</definedName>
    <definedName name="_xlnm.Print_Titles" localSheetId="3">'Adv-Reg-Prop.Liab-Oth Gov '!$20:$20</definedName>
    <definedName name="_xlnm.Print_Titles" localSheetId="5">Health!$1:$2</definedName>
    <definedName name="_xlnm.Print_Titles" localSheetId="0">'Library 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27" l="1"/>
  <c r="G8" i="27"/>
  <c r="M10" i="13"/>
  <c r="M8" i="13"/>
  <c r="L8" i="13"/>
  <c r="L6" i="7" l="1"/>
  <c r="G8" i="21" l="1"/>
  <c r="G4" i="13" l="1"/>
  <c r="H4" i="13"/>
  <c r="K3" i="27"/>
  <c r="G15" i="10"/>
  <c r="G16" i="10"/>
  <c r="G17" i="10"/>
  <c r="G18" i="10"/>
  <c r="G14" i="10"/>
  <c r="F19" i="10"/>
  <c r="F10" i="10"/>
  <c r="L9" i="13" l="1"/>
  <c r="D4" i="13" l="1"/>
  <c r="I4" i="27"/>
  <c r="I5" i="27"/>
  <c r="I6" i="27"/>
  <c r="I7" i="27"/>
  <c r="I3" i="27"/>
  <c r="G3" i="10"/>
  <c r="H3" i="10" s="1"/>
  <c r="D10" i="10" l="1"/>
  <c r="E10" i="10"/>
  <c r="G8" i="10" l="1"/>
  <c r="H8" i="10" s="1"/>
  <c r="I52" i="23"/>
  <c r="C8" i="27" l="1"/>
  <c r="C10" i="10"/>
  <c r="H15" i="21"/>
  <c r="G15" i="21"/>
  <c r="D15" i="21"/>
  <c r="C15" i="21"/>
  <c r="H6" i="13"/>
  <c r="G6" i="13"/>
  <c r="F12" i="10"/>
  <c r="F20" i="10" s="1"/>
  <c r="E12" i="10"/>
  <c r="E20" i="10" s="1"/>
  <c r="J7" i="27" l="1"/>
  <c r="J6" i="27"/>
  <c r="H8" i="27"/>
  <c r="E8" i="27"/>
  <c r="J5" i="27"/>
  <c r="J4" i="27"/>
  <c r="J3" i="27"/>
  <c r="E1" i="27"/>
  <c r="I8" i="27" l="1"/>
  <c r="J8" i="27" s="1"/>
  <c r="I3" i="19"/>
  <c r="G9" i="10" l="1"/>
  <c r="G7" i="10"/>
  <c r="G6" i="10"/>
  <c r="G5" i="10"/>
  <c r="G4" i="10"/>
  <c r="D16" i="13"/>
  <c r="E19" i="10" l="1"/>
  <c r="H8" i="21" l="1"/>
  <c r="D8" i="21" l="1"/>
  <c r="C8" i="21"/>
  <c r="D19" i="10"/>
  <c r="C19" i="10"/>
  <c r="G63" i="23"/>
  <c r="F63" i="23"/>
  <c r="E63" i="23"/>
  <c r="D63" i="23"/>
  <c r="C63" i="23"/>
  <c r="H62" i="23"/>
  <c r="I62" i="23" s="1"/>
  <c r="H61" i="23"/>
  <c r="I61" i="23" s="1"/>
  <c r="I60" i="23"/>
  <c r="H60" i="23"/>
  <c r="H59" i="23"/>
  <c r="I59" i="23" s="1"/>
  <c r="H58" i="23"/>
  <c r="I58" i="23" s="1"/>
  <c r="H57" i="23"/>
  <c r="I57" i="23" s="1"/>
  <c r="H56" i="23"/>
  <c r="I56" i="23" s="1"/>
  <c r="H55" i="23"/>
  <c r="I55" i="23" s="1"/>
  <c r="H54" i="23"/>
  <c r="I54" i="23" s="1"/>
  <c r="H53" i="23"/>
  <c r="I53" i="23" s="1"/>
  <c r="H52" i="23"/>
  <c r="H51" i="23"/>
  <c r="I51" i="23" s="1"/>
  <c r="H50" i="23"/>
  <c r="I50" i="23" s="1"/>
  <c r="G44" i="23"/>
  <c r="D44" i="23"/>
  <c r="C44" i="23"/>
  <c r="H43" i="23"/>
  <c r="I43" i="23" s="1"/>
  <c r="H42" i="23"/>
  <c r="I42" i="23" s="1"/>
  <c r="H41" i="23"/>
  <c r="I41" i="23" s="1"/>
  <c r="I40" i="23"/>
  <c r="H40" i="23"/>
  <c r="H39" i="23"/>
  <c r="I39" i="23" s="1"/>
  <c r="H38" i="23"/>
  <c r="I38" i="23" s="1"/>
  <c r="H37" i="23"/>
  <c r="I37" i="23" s="1"/>
  <c r="G33" i="23"/>
  <c r="F33" i="23"/>
  <c r="E33" i="23"/>
  <c r="D33" i="23"/>
  <c r="C33" i="23"/>
  <c r="B19" i="23"/>
  <c r="B33" i="23" s="1"/>
  <c r="A19" i="23"/>
  <c r="F18" i="23"/>
  <c r="G13" i="23"/>
  <c r="D13" i="23"/>
  <c r="C13" i="23"/>
  <c r="E1" i="23"/>
  <c r="E18" i="23" s="1"/>
  <c r="D1" i="23"/>
  <c r="D18" i="23" s="1"/>
  <c r="C1" i="23"/>
  <c r="C18" i="23" s="1"/>
  <c r="H20" i="21"/>
  <c r="G20" i="21"/>
  <c r="F20" i="21"/>
  <c r="E20" i="21"/>
  <c r="D20" i="21"/>
  <c r="C20" i="21"/>
  <c r="I19" i="21"/>
  <c r="I18" i="21"/>
  <c r="I17" i="21"/>
  <c r="J17" i="21" s="1"/>
  <c r="I7" i="21"/>
  <c r="J7" i="21" s="1"/>
  <c r="I6" i="21"/>
  <c r="J6" i="21" s="1"/>
  <c r="I5" i="21"/>
  <c r="I4" i="21"/>
  <c r="J4" i="21" s="1"/>
  <c r="I3" i="21"/>
  <c r="J3" i="21" s="1"/>
  <c r="F1" i="21"/>
  <c r="F15" i="21" s="1"/>
  <c r="E1" i="21"/>
  <c r="E15" i="21" s="1"/>
  <c r="H5" i="19"/>
  <c r="G5" i="19"/>
  <c r="F5" i="19"/>
  <c r="E5" i="19"/>
  <c r="D5" i="19"/>
  <c r="C5" i="19"/>
  <c r="I4" i="19"/>
  <c r="J3" i="19"/>
  <c r="E1" i="19"/>
  <c r="H4" i="15"/>
  <c r="G4" i="15"/>
  <c r="D4" i="15"/>
  <c r="C4" i="15"/>
  <c r="I3" i="15"/>
  <c r="J3" i="15" s="1"/>
  <c r="F1" i="15"/>
  <c r="E1" i="15"/>
  <c r="H16" i="13"/>
  <c r="G16" i="13"/>
  <c r="E16" i="13"/>
  <c r="C16" i="13"/>
  <c r="I10" i="13"/>
  <c r="J10" i="13" s="1"/>
  <c r="I15" i="13"/>
  <c r="J15" i="13" s="1"/>
  <c r="I14" i="13"/>
  <c r="J14" i="13" s="1"/>
  <c r="I12" i="13"/>
  <c r="J12" i="13" s="1"/>
  <c r="I11" i="13"/>
  <c r="J11" i="13" s="1"/>
  <c r="I13" i="13"/>
  <c r="J13" i="13" s="1"/>
  <c r="I9" i="13"/>
  <c r="J9" i="13" s="1"/>
  <c r="I8" i="13"/>
  <c r="J8" i="13" s="1"/>
  <c r="C4" i="13"/>
  <c r="I3" i="13"/>
  <c r="J3" i="13" s="1"/>
  <c r="E1" i="13"/>
  <c r="E6" i="13" s="1"/>
  <c r="D6" i="13"/>
  <c r="C6" i="13"/>
  <c r="F24" i="10"/>
  <c r="E24" i="10"/>
  <c r="D24" i="10"/>
  <c r="C24" i="10"/>
  <c r="G23" i="10"/>
  <c r="H23" i="10" s="1"/>
  <c r="G22" i="10"/>
  <c r="H22" i="10" s="1"/>
  <c r="H18" i="10"/>
  <c r="H16" i="10"/>
  <c r="H15" i="10"/>
  <c r="H14" i="10"/>
  <c r="H9" i="10"/>
  <c r="H7" i="10"/>
  <c r="H6" i="10"/>
  <c r="H5" i="10"/>
  <c r="H4" i="10"/>
  <c r="D12" i="10"/>
  <c r="D20" i="10" s="1"/>
  <c r="C12" i="10"/>
  <c r="C20" i="10" s="1"/>
  <c r="H8" i="7"/>
  <c r="G8" i="7"/>
  <c r="F8" i="7"/>
  <c r="E8" i="7"/>
  <c r="D8" i="7"/>
  <c r="C8" i="7"/>
  <c r="J7" i="7"/>
  <c r="J5" i="7"/>
  <c r="J4" i="7"/>
  <c r="J3" i="7"/>
  <c r="E1" i="7"/>
  <c r="G19" i="10" l="1"/>
  <c r="I8" i="21"/>
  <c r="J8" i="21" s="1"/>
  <c r="I20" i="21"/>
  <c r="J20" i="21" s="1"/>
  <c r="I4" i="15"/>
  <c r="J4" i="15" s="1"/>
  <c r="G10" i="10"/>
  <c r="I8" i="7"/>
  <c r="J8" i="7" s="1"/>
  <c r="I5" i="19"/>
  <c r="J5" i="19" s="1"/>
  <c r="I4" i="13"/>
  <c r="J4" i="13" s="1"/>
  <c r="G24" i="10"/>
  <c r="H63" i="23"/>
  <c r="I63" i="23" s="1"/>
  <c r="H44" i="23"/>
  <c r="I44" i="23" s="1"/>
  <c r="I16" i="13"/>
  <c r="J16" i="13" s="1"/>
  <c r="H19" i="10" l="1"/>
  <c r="H24" i="10"/>
  <c r="H10" i="1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7922A7B-54BA-4FF3-8AEF-77B1210ED457}" keepAlive="1" name="Query - Table1" description="Connection to the 'Table1' query in the workbook." type="5" refreshedVersion="0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<sst xmlns="http://schemas.openxmlformats.org/spreadsheetml/2006/main" count="274" uniqueCount="174">
  <si>
    <t xml:space="preserve"> </t>
  </si>
  <si>
    <t>LIBRARY</t>
  </si>
  <si>
    <t>TAN</t>
  </si>
  <si>
    <t xml:space="preserve">  </t>
  </si>
  <si>
    <t>Total</t>
  </si>
  <si>
    <t>Increase/Decrease</t>
  </si>
  <si>
    <t>% Change</t>
  </si>
  <si>
    <t>10-120</t>
  </si>
  <si>
    <t>10-220</t>
  </si>
  <si>
    <t>10-341</t>
  </si>
  <si>
    <t>10-560</t>
  </si>
  <si>
    <t>10-625</t>
  </si>
  <si>
    <t>Misc</t>
  </si>
  <si>
    <t>10-810</t>
  </si>
  <si>
    <t>TOTAL</t>
  </si>
  <si>
    <t>10-390</t>
  </si>
  <si>
    <t>10-635</t>
  </si>
  <si>
    <t>10-391</t>
  </si>
  <si>
    <t>10-610</t>
  </si>
  <si>
    <t>Supplies</t>
  </si>
  <si>
    <t>Comments, 
Changes &amp; 
Adjustments</t>
  </si>
  <si>
    <t>LEGAL</t>
  </si>
  <si>
    <t>01-4153</t>
  </si>
  <si>
    <t>10-320</t>
  </si>
  <si>
    <t>LEGAL EXPENSES</t>
  </si>
  <si>
    <t>20-320</t>
  </si>
  <si>
    <t>Legal expense Landfill</t>
  </si>
  <si>
    <t>21-320</t>
  </si>
  <si>
    <t>ASSESSMENT RSA 76:16</t>
  </si>
  <si>
    <t>27-320</t>
  </si>
  <si>
    <t>ZONING/CODE ENFORCEMENT</t>
  </si>
  <si>
    <t>NORTHERN PASS</t>
  </si>
  <si>
    <t>Health Insurance</t>
  </si>
  <si>
    <t>Dental Insurance</t>
  </si>
  <si>
    <t>10-340</t>
  </si>
  <si>
    <t>Comments, Changes
&amp; Adjustments</t>
  </si>
  <si>
    <t>10-240</t>
  </si>
  <si>
    <t>10-410</t>
  </si>
  <si>
    <t>10-411</t>
  </si>
  <si>
    <t>INSURANCE</t>
  </si>
  <si>
    <t>01-4196</t>
  </si>
  <si>
    <t>TOWN INSURANCE</t>
  </si>
  <si>
    <t>09-000</t>
  </si>
  <si>
    <t>Property-Liability</t>
  </si>
  <si>
    <t xml:space="preserve">Workers' Comp </t>
  </si>
  <si>
    <t>Unemployment</t>
  </si>
  <si>
    <t>VISITOR CENTER</t>
  </si>
  <si>
    <t>01-4197</t>
  </si>
  <si>
    <t>Visitor's Center Salary</t>
  </si>
  <si>
    <t>Visitors' Center SS/MC</t>
  </si>
  <si>
    <t>Visitors' Center Services</t>
  </si>
  <si>
    <t>Exterior Painting</t>
  </si>
  <si>
    <t>ADVERTISING/REG ASSOCIATION</t>
  </si>
  <si>
    <t>WOOD ASSESSOR</t>
  </si>
  <si>
    <t>01-4199</t>
  </si>
  <si>
    <t>OTHER GENERAL GOVERNMENT</t>
  </si>
  <si>
    <t>Wood Assessor Salary</t>
  </si>
  <si>
    <t>Wood Assessor Mileage</t>
  </si>
  <si>
    <t>10-800</t>
  </si>
  <si>
    <t>DISPATCH</t>
  </si>
  <si>
    <t>Comments, 
change &amp;
adjustment</t>
  </si>
  <si>
    <t xml:space="preserve"> 01-4299</t>
  </si>
  <si>
    <t>GRAFTON COUNTY</t>
  </si>
  <si>
    <t>BUILDING</t>
  </si>
  <si>
    <t>01-4240</t>
  </si>
  <si>
    <t>BUILDING INSPECTION</t>
  </si>
  <si>
    <t>BI SALARY</t>
  </si>
  <si>
    <t>Building SS/MC</t>
  </si>
  <si>
    <t>cell phone</t>
  </si>
  <si>
    <t>dues</t>
  </si>
  <si>
    <t>postage</t>
  </si>
  <si>
    <t>mileage</t>
  </si>
  <si>
    <t>training</t>
  </si>
  <si>
    <t>Lights</t>
  </si>
  <si>
    <t>50-390</t>
  </si>
  <si>
    <t>STREET LIGHTS</t>
  </si>
  <si>
    <t>01-4316</t>
  </si>
  <si>
    <t>STREET LIGHTING</t>
  </si>
  <si>
    <t>10-350</t>
  </si>
  <si>
    <t>10-360</t>
  </si>
  <si>
    <t>Marketing</t>
  </si>
  <si>
    <t>Comments,
Changes &amp;
Adjustments</t>
  </si>
  <si>
    <t>01-4550-10-390</t>
  </si>
  <si>
    <t>LIBRARY EXPENSES</t>
  </si>
  <si>
    <t>Library Services</t>
  </si>
  <si>
    <t>10-480</t>
  </si>
  <si>
    <t>WM Insurance</t>
  </si>
  <si>
    <t>DEBT SERVICE</t>
  </si>
  <si>
    <t xml:space="preserve"> 01-4790</t>
  </si>
  <si>
    <t>Costs For Town Bldg Construction</t>
  </si>
  <si>
    <t>10-808</t>
  </si>
  <si>
    <t>Ambulance</t>
  </si>
  <si>
    <t>10-805</t>
  </si>
  <si>
    <t>Land Purchase (Cemetery)</t>
  </si>
  <si>
    <t>10-806</t>
  </si>
  <si>
    <t>Highway Garage Remediation</t>
  </si>
  <si>
    <t>10-807</t>
  </si>
  <si>
    <t>CAT Backhoe</t>
  </si>
  <si>
    <t>2018 Default</t>
  </si>
  <si>
    <t xml:space="preserve"> 01-4723</t>
  </si>
  <si>
    <t>Tax Anticipation Notes - INT</t>
  </si>
  <si>
    <t>Adjustments,
Changes
&amp; Comments</t>
  </si>
  <si>
    <t>2016 Proposed</t>
  </si>
  <si>
    <t>10</t>
  </si>
  <si>
    <t>Parks &amp; Rec. Special Revenue Fund</t>
  </si>
  <si>
    <t>Revenues</t>
  </si>
  <si>
    <t>10-3401.60-392</t>
  </si>
  <si>
    <t>REC Field Trips</t>
  </si>
  <si>
    <t>10-3401.69-000</t>
  </si>
  <si>
    <t>After School Program</t>
  </si>
  <si>
    <t>10-3401.70-000</t>
  </si>
  <si>
    <t>Weekly Campers</t>
  </si>
  <si>
    <t>10-3401.71-000</t>
  </si>
  <si>
    <t>Special</t>
  </si>
  <si>
    <t>10-3401.75-001</t>
  </si>
  <si>
    <t>Snack Program</t>
  </si>
  <si>
    <t>10-3401.80-001</t>
  </si>
  <si>
    <t>Sports Program</t>
  </si>
  <si>
    <t>10-3401.85-001</t>
  </si>
  <si>
    <t>Summer</t>
  </si>
  <si>
    <t>10-3401.90-000</t>
  </si>
  <si>
    <t>Field Trips</t>
  </si>
  <si>
    <t>10-3405.10-000</t>
  </si>
  <si>
    <t>REC Interest on Account</t>
  </si>
  <si>
    <t>TOTAL (REVENUES)</t>
  </si>
  <si>
    <t>SUBTOTAL OF EXPENDITURES</t>
  </si>
  <si>
    <t>TOTAL APPROPRIATION ON TAX RATE</t>
  </si>
  <si>
    <t xml:space="preserve">increase in </t>
  </si>
  <si>
    <t>Summer Head Counselor</t>
  </si>
  <si>
    <t>SS/Med.</t>
  </si>
  <si>
    <t>PR Telephone</t>
  </si>
  <si>
    <t>PR Electricity</t>
  </si>
  <si>
    <t>PR fuel</t>
  </si>
  <si>
    <t>PR Staff training/conferences</t>
  </si>
  <si>
    <t>30-140</t>
  </si>
  <si>
    <t>PR Snack Program</t>
  </si>
  <si>
    <t>30-391</t>
  </si>
  <si>
    <t>PR Services &amp; Supplies</t>
  </si>
  <si>
    <t>50-391</t>
  </si>
  <si>
    <t>Rec Postage</t>
  </si>
  <si>
    <t>60-392</t>
  </si>
  <si>
    <t>Rec Field Trips</t>
  </si>
  <si>
    <t>85-000</t>
  </si>
  <si>
    <t>Summer Program</t>
  </si>
  <si>
    <t>95-000</t>
  </si>
  <si>
    <t>Increase/ Decrease</t>
  </si>
  <si>
    <t>REVENUES</t>
  </si>
  <si>
    <t xml:space="preserve">     </t>
  </si>
  <si>
    <t>HIGHWAY REVOLVING - REVENUES</t>
  </si>
  <si>
    <t>Highway Revolving Fund</t>
  </si>
  <si>
    <t>HIGHWAY REVOLVING - EXPENSES</t>
  </si>
  <si>
    <t>EXPENSES</t>
  </si>
  <si>
    <t>SS/MC</t>
  </si>
  <si>
    <t>HEALTH</t>
  </si>
  <si>
    <t>Health Officer</t>
  </si>
  <si>
    <t>Cell Phone</t>
  </si>
  <si>
    <t>01-4411</t>
  </si>
  <si>
    <t>2023 Proposed</t>
  </si>
  <si>
    <t xml:space="preserve">2022 Unaudited </t>
  </si>
  <si>
    <t>2022  Budget</t>
  </si>
  <si>
    <t>2023 proposed</t>
  </si>
  <si>
    <t>00-210</t>
  </si>
  <si>
    <t>00-211</t>
  </si>
  <si>
    <t>10-000</t>
  </si>
  <si>
    <t>11-000</t>
  </si>
  <si>
    <t>12-000</t>
  </si>
  <si>
    <t>Insurance Claim Liability</t>
  </si>
  <si>
    <t>HEALTH OFFICER</t>
  </si>
  <si>
    <t>STD, LTD, and Life Insurance</t>
  </si>
  <si>
    <t>.</t>
  </si>
  <si>
    <t>2024 Budget</t>
  </si>
  <si>
    <t>2025 Default</t>
  </si>
  <si>
    <t>2025 Proposed</t>
  </si>
  <si>
    <t xml:space="preserve">2024 Unaudited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</si>
</sst>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* #,##0_);_(* \(#,##0\);_(* &quot;-&quot;??_);_(@_)"/>
    <numFmt numFmtId="168" formatCode="&quot;$&quot;#,##0.00"/>
    <numFmt numFmtId="169" formatCode="m/d/yy"/>
    <numFmt numFmtId="171" formatCode="mmm\ yy"/>
    <numFmt numFmtId="172" formatCode="#,##0\ _$;[Red]\-#,##0\ _$"/>
  </numFmts>
  <fonts count="2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color indexed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7"/>
      <color indexed="8"/>
      <name val="Arial"/>
      <family val="2"/>
    </font>
    <font>
      <sz val="8"/>
      <color indexed="8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sz val="18"/>
      <color indexed="8"/>
      <name val="Arial"/>
      <family val="2"/>
    </font>
    <font>
      <sz val="8"/>
      <name val="Arial"/>
      <family val="2"/>
    </font>
    <font>
      <b/>
      <sz val="16"/>
      <color rgb="FF000000"/>
      <name val="Arial"/>
      <family val="2"/>
    </font>
    <font>
      <b/>
      <sz val="10"/>
      <color indexed="9"/>
      <name val="Arial"/>
      <family val="2"/>
    </font>
    <font>
      <b/>
      <sz val="11"/>
      <color indexed="8"/>
      <name val="Arial"/>
      <family val="2"/>
    </font>
    <font>
      <sz val="10"/>
      <color indexed="8"/>
      <name val="MS Sans Serif"/>
      <family val="2"/>
    </font>
    <font>
      <b/>
      <i/>
      <sz val="12"/>
      <color indexed="8"/>
      <name val="Arial"/>
      <family val="2"/>
    </font>
    <font>
      <b/>
      <sz val="20"/>
      <name val="Arial"/>
      <family val="2"/>
    </font>
    <font>
      <b/>
      <i/>
      <sz val="8"/>
      <color indexed="8"/>
      <name val="Arial"/>
      <family val="2"/>
    </font>
    <font>
      <b/>
      <i/>
      <sz val="10"/>
      <color indexed="8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8" fillId="0" borderId="0"/>
  </cellStyleXfs>
  <cellXfs count="21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3" fillId="0" borderId="1" xfId="0" applyFont="1" applyBorder="1"/>
    <xf numFmtId="0" fontId="2" fillId="0" borderId="1" xfId="0" applyFont="1" applyBorder="1"/>
    <xf numFmtId="0" fontId="1" fillId="0" borderId="1" xfId="0" applyFont="1" applyBorder="1"/>
    <xf numFmtId="3" fontId="0" fillId="0" borderId="1" xfId="0" applyNumberFormat="1" applyBorder="1"/>
    <xf numFmtId="3" fontId="3" fillId="0" borderId="1" xfId="0" applyNumberFormat="1" applyFont="1" applyBorder="1"/>
    <xf numFmtId="0" fontId="1" fillId="0" borderId="1" xfId="0" applyFont="1" applyBorder="1" applyAlignment="1">
      <alignment horizontal="right"/>
    </xf>
    <xf numFmtId="0" fontId="0" fillId="2" borderId="0" xfId="0" applyFill="1"/>
    <xf numFmtId="3" fontId="0" fillId="0" borderId="0" xfId="0" applyNumberFormat="1"/>
    <xf numFmtId="3" fontId="2" fillId="0" borderId="1" xfId="0" applyNumberFormat="1" applyFont="1" applyBorder="1"/>
    <xf numFmtId="2" fontId="0" fillId="0" borderId="0" xfId="0" applyNumberFormat="1"/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0" fillId="4" borderId="1" xfId="0" applyFill="1" applyBorder="1"/>
    <xf numFmtId="0" fontId="0" fillId="5" borderId="1" xfId="0" applyFill="1" applyBorder="1" applyAlignment="1">
      <alignment horizontal="right"/>
    </xf>
    <xf numFmtId="0" fontId="0" fillId="5" borderId="1" xfId="0" applyFill="1" applyBorder="1"/>
    <xf numFmtId="0" fontId="9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3" fontId="11" fillId="0" borderId="1" xfId="0" applyNumberFormat="1" applyFont="1" applyBorder="1" applyAlignment="1">
      <alignment horizontal="right" vertical="center"/>
    </xf>
    <xf numFmtId="9" fontId="0" fillId="0" borderId="1" xfId="0" applyNumberFormat="1" applyBorder="1"/>
    <xf numFmtId="3" fontId="11" fillId="2" borderId="1" xfId="0" applyNumberFormat="1" applyFont="1" applyFill="1" applyBorder="1" applyAlignment="1">
      <alignment horizontal="right" vertical="center"/>
    </xf>
    <xf numFmtId="3" fontId="0" fillId="0" borderId="1" xfId="0" applyNumberFormat="1" applyBorder="1" applyAlignment="1">
      <alignment horizontal="right"/>
    </xf>
    <xf numFmtId="3" fontId="8" fillId="0" borderId="1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10" fontId="0" fillId="0" borderId="0" xfId="0" applyNumberFormat="1"/>
    <xf numFmtId="168" fontId="0" fillId="0" borderId="0" xfId="0" applyNumberFormat="1"/>
    <xf numFmtId="0" fontId="0" fillId="0" borderId="0" xfId="0" applyAlignment="1">
      <alignment horizontal="right"/>
    </xf>
    <xf numFmtId="0" fontId="12" fillId="0" borderId="1" xfId="0" applyFont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0" fontId="1" fillId="5" borderId="1" xfId="0" applyFont="1" applyFill="1" applyBorder="1"/>
    <xf numFmtId="3" fontId="11" fillId="0" borderId="1" xfId="0" applyNumberFormat="1" applyFont="1" applyBorder="1" applyAlignment="1">
      <alignment vertical="center"/>
    </xf>
    <xf numFmtId="9" fontId="0" fillId="0" borderId="1" xfId="2" applyFont="1" applyBorder="1"/>
    <xf numFmtId="165" fontId="2" fillId="0" borderId="1" xfId="1" applyNumberFormat="1" applyFont="1" applyBorder="1"/>
    <xf numFmtId="0" fontId="10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vertical="center"/>
    </xf>
    <xf numFmtId="3" fontId="8" fillId="0" borderId="1" xfId="0" applyNumberFormat="1" applyFont="1" applyBorder="1" applyAlignment="1">
      <alignment horizontal="center" vertical="center"/>
    </xf>
    <xf numFmtId="10" fontId="0" fillId="0" borderId="0" xfId="2" applyNumberFormat="1" applyFont="1"/>
    <xf numFmtId="0" fontId="0" fillId="0" borderId="1" xfId="0" applyBorder="1" applyAlignment="1">
      <alignment wrapText="1"/>
    </xf>
    <xf numFmtId="3" fontId="2" fillId="5" borderId="1" xfId="0" applyNumberFormat="1" applyFont="1" applyFill="1" applyBorder="1" applyAlignment="1">
      <alignment horizontal="center" vertical="center"/>
    </xf>
    <xf numFmtId="0" fontId="14" fillId="0" borderId="1" xfId="0" applyFont="1" applyBorder="1"/>
    <xf numFmtId="0" fontId="0" fillId="0" borderId="1" xfId="0" applyBorder="1" applyAlignment="1">
      <alignment horizontal="right"/>
    </xf>
    <xf numFmtId="0" fontId="12" fillId="0" borderId="1" xfId="0" applyFont="1" applyBorder="1" applyAlignment="1">
      <alignment vertical="center" wrapText="1"/>
    </xf>
    <xf numFmtId="14" fontId="18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3" fontId="2" fillId="7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3" fontId="9" fillId="0" borderId="1" xfId="0" applyNumberFormat="1" applyFont="1" applyBorder="1" applyAlignment="1">
      <alignment horizontal="right" vertical="center"/>
    </xf>
    <xf numFmtId="14" fontId="19" fillId="0" borderId="1" xfId="0" applyNumberFormat="1" applyFont="1" applyBorder="1"/>
    <xf numFmtId="0" fontId="1" fillId="0" borderId="1" xfId="0" applyFont="1" applyBorder="1" applyAlignment="1">
      <alignment vertical="center"/>
    </xf>
    <xf numFmtId="165" fontId="2" fillId="0" borderId="1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horizontal="right"/>
    </xf>
    <xf numFmtId="0" fontId="0" fillId="6" borderId="0" xfId="0" applyFill="1"/>
    <xf numFmtId="0" fontId="2" fillId="0" borderId="1" xfId="0" applyFont="1" applyBorder="1" applyAlignment="1">
      <alignment horizontal="right"/>
    </xf>
    <xf numFmtId="165" fontId="3" fillId="0" borderId="1" xfId="1" applyNumberFormat="1" applyFont="1" applyBorder="1"/>
    <xf numFmtId="3" fontId="3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65" fontId="3" fillId="0" borderId="1" xfId="1" applyNumberFormat="1" applyFont="1" applyBorder="1" applyAlignment="1">
      <alignment horizontal="right"/>
    </xf>
    <xf numFmtId="14" fontId="7" fillId="0" borderId="1" xfId="0" applyNumberFormat="1" applyFont="1" applyBorder="1" applyAlignment="1">
      <alignment horizontal="left" vertical="center" wrapText="1"/>
    </xf>
    <xf numFmtId="3" fontId="0" fillId="3" borderId="1" xfId="0" applyNumberFormat="1" applyFill="1" applyBorder="1" applyAlignment="1">
      <alignment wrapText="1"/>
    </xf>
    <xf numFmtId="0" fontId="13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right" vertical="center"/>
    </xf>
    <xf numFmtId="3" fontId="2" fillId="2" borderId="1" xfId="0" applyNumberFormat="1" applyFont="1" applyFill="1" applyBorder="1"/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left" vertical="center"/>
    </xf>
    <xf numFmtId="14" fontId="20" fillId="0" borderId="1" xfId="0" applyNumberFormat="1" applyFont="1" applyBorder="1" applyAlignment="1">
      <alignment horizontal="left" vertical="center" wrapText="1"/>
    </xf>
    <xf numFmtId="9" fontId="3" fillId="3" borderId="1" xfId="2" applyFont="1" applyFill="1" applyBorder="1" applyAlignment="1">
      <alignment horizontal="center" vertical="center" wrapText="1"/>
    </xf>
    <xf numFmtId="3" fontId="0" fillId="5" borderId="1" xfId="0" applyNumberFormat="1" applyFill="1" applyBorder="1"/>
    <xf numFmtId="9" fontId="0" fillId="5" borderId="1" xfId="2" applyFont="1" applyFill="1" applyBorder="1"/>
    <xf numFmtId="0" fontId="0" fillId="5" borderId="1" xfId="0" applyFill="1" applyBorder="1" applyAlignment="1">
      <alignment wrapText="1"/>
    </xf>
    <xf numFmtId="0" fontId="10" fillId="0" borderId="1" xfId="0" applyFont="1" applyBorder="1" applyAlignment="1">
      <alignment vertical="center" wrapText="1"/>
    </xf>
    <xf numFmtId="0" fontId="21" fillId="0" borderId="1" xfId="0" applyFont="1" applyBorder="1"/>
    <xf numFmtId="0" fontId="12" fillId="0" borderId="1" xfId="0" applyFont="1" applyBorder="1" applyAlignment="1">
      <alignment horizontal="center" vertical="center" wrapText="1"/>
    </xf>
    <xf numFmtId="169" fontId="7" fillId="0" borderId="1" xfId="0" applyNumberFormat="1" applyFont="1" applyBorder="1" applyAlignment="1">
      <alignment vertical="center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" fontId="8" fillId="0" borderId="1" xfId="0" applyNumberFormat="1" applyFont="1" applyBorder="1" applyAlignment="1">
      <alignment vertical="center"/>
    </xf>
    <xf numFmtId="3" fontId="9" fillId="4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Border="1" applyAlignment="1">
      <alignment horizontal="right"/>
    </xf>
    <xf numFmtId="9" fontId="0" fillId="0" borderId="1" xfId="2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165" fontId="3" fillId="0" borderId="1" xfId="1" applyNumberFormat="1" applyFont="1" applyBorder="1" applyAlignment="1">
      <alignment horizontal="right" vertical="center"/>
    </xf>
    <xf numFmtId="9" fontId="2" fillId="3" borderId="1" xfId="2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vertical="center"/>
    </xf>
    <xf numFmtId="165" fontId="2" fillId="0" borderId="1" xfId="1" applyNumberFormat="1" applyFont="1" applyBorder="1" applyAlignment="1"/>
    <xf numFmtId="9" fontId="0" fillId="0" borderId="1" xfId="2" applyFont="1" applyBorder="1" applyAlignment="1"/>
    <xf numFmtId="0" fontId="10" fillId="0" borderId="1" xfId="0" applyFont="1" applyBorder="1" applyAlignment="1">
      <alignment vertical="center"/>
    </xf>
    <xf numFmtId="3" fontId="11" fillId="0" borderId="1" xfId="0" applyNumberFormat="1" applyFont="1" applyBorder="1"/>
    <xf numFmtId="3" fontId="8" fillId="0" borderId="1" xfId="0" applyNumberFormat="1" applyFont="1" applyBorder="1"/>
    <xf numFmtId="165" fontId="3" fillId="0" borderId="1" xfId="1" applyNumberFormat="1" applyFont="1" applyBorder="1" applyAlignment="1"/>
    <xf numFmtId="165" fontId="0" fillId="0" borderId="1" xfId="0" applyNumberFormat="1" applyBorder="1"/>
    <xf numFmtId="10" fontId="2" fillId="0" borderId="1" xfId="0" applyNumberFormat="1" applyFont="1" applyBorder="1"/>
    <xf numFmtId="14" fontId="16" fillId="0" borderId="1" xfId="0" applyNumberFormat="1" applyFont="1" applyBorder="1" applyAlignment="1">
      <alignment vertical="center"/>
    </xf>
    <xf numFmtId="14" fontId="4" fillId="0" borderId="1" xfId="0" applyNumberFormat="1" applyFont="1" applyBorder="1"/>
    <xf numFmtId="0" fontId="23" fillId="0" borderId="0" xfId="0" applyFont="1" applyAlignment="1">
      <alignment vertical="center"/>
    </xf>
    <xf numFmtId="10" fontId="11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171" fontId="8" fillId="0" borderId="1" xfId="0" applyNumberFormat="1" applyFont="1" applyBorder="1" applyAlignment="1">
      <alignment vertical="center"/>
    </xf>
    <xf numFmtId="14" fontId="7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49" fontId="11" fillId="0" borderId="1" xfId="0" applyNumberFormat="1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2" fillId="0" borderId="1" xfId="0" applyFont="1" applyBorder="1" applyAlignment="1">
      <alignment horizontal="left" vertical="center"/>
    </xf>
    <xf numFmtId="0" fontId="6" fillId="0" borderId="1" xfId="0" applyFont="1" applyBorder="1"/>
    <xf numFmtId="0" fontId="5" fillId="0" borderId="0" xfId="0" applyFont="1"/>
    <xf numFmtId="0" fontId="12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/>
    </xf>
    <xf numFmtId="3" fontId="11" fillId="3" borderId="1" xfId="0" applyNumberFormat="1" applyFont="1" applyFill="1" applyBorder="1" applyAlignment="1">
      <alignment horizontal="center" vertical="center" wrapText="1"/>
    </xf>
    <xf numFmtId="0" fontId="0" fillId="6" borderId="0" xfId="0" applyFill="1" applyAlignment="1">
      <alignment horizontal="right"/>
    </xf>
    <xf numFmtId="14" fontId="17" fillId="0" borderId="1" xfId="0" applyNumberFormat="1" applyFont="1" applyBorder="1" applyAlignment="1">
      <alignment vertical="center"/>
    </xf>
    <xf numFmtId="3" fontId="11" fillId="3" borderId="1" xfId="0" applyNumberFormat="1" applyFont="1" applyFill="1" applyBorder="1" applyAlignment="1">
      <alignment horizontal="center" vertical="center"/>
    </xf>
    <xf numFmtId="3" fontId="8" fillId="5" borderId="1" xfId="0" applyNumberFormat="1" applyFont="1" applyFill="1" applyBorder="1" applyAlignment="1">
      <alignment vertical="center"/>
    </xf>
    <xf numFmtId="3" fontId="8" fillId="8" borderId="1" xfId="0" applyNumberFormat="1" applyFont="1" applyFill="1" applyBorder="1" applyAlignment="1">
      <alignment vertical="center"/>
    </xf>
    <xf numFmtId="0" fontId="0" fillId="8" borderId="1" xfId="0" applyFill="1" applyBorder="1"/>
    <xf numFmtId="3" fontId="2" fillId="2" borderId="1" xfId="0" applyNumberFormat="1" applyFont="1" applyFill="1" applyBorder="1" applyAlignment="1">
      <alignment horizontal="right"/>
    </xf>
    <xf numFmtId="3" fontId="2" fillId="0" borderId="1" xfId="1" applyNumberFormat="1" applyFont="1" applyBorder="1" applyAlignment="1">
      <alignment horizontal="right"/>
    </xf>
    <xf numFmtId="3" fontId="8" fillId="2" borderId="1" xfId="0" applyNumberFormat="1" applyFont="1" applyFill="1" applyBorder="1" applyAlignment="1">
      <alignment horizontal="right" vertical="center"/>
    </xf>
    <xf numFmtId="171" fontId="24" fillId="0" borderId="1" xfId="0" applyNumberFormat="1" applyFont="1" applyBorder="1" applyAlignment="1">
      <alignment vertical="center"/>
    </xf>
    <xf numFmtId="0" fontId="25" fillId="0" borderId="1" xfId="0" applyFont="1" applyBorder="1" applyAlignment="1">
      <alignment horizontal="center" vertical="center"/>
    </xf>
    <xf numFmtId="165" fontId="0" fillId="0" borderId="1" xfId="1" applyNumberFormat="1" applyFont="1" applyBorder="1" applyAlignment="1">
      <alignment horizontal="right"/>
    </xf>
    <xf numFmtId="165" fontId="0" fillId="0" borderId="1" xfId="1" applyNumberFormat="1" applyFont="1" applyBorder="1"/>
    <xf numFmtId="165" fontId="0" fillId="0" borderId="0" xfId="0" applyNumberFormat="1"/>
    <xf numFmtId="0" fontId="13" fillId="0" borderId="0" xfId="0" applyFont="1" applyAlignment="1">
      <alignment vertical="center" wrapText="1"/>
    </xf>
    <xf numFmtId="49" fontId="8" fillId="0" borderId="7" xfId="0" applyNumberFormat="1" applyFont="1" applyBorder="1" applyAlignment="1">
      <alignment vertical="center"/>
    </xf>
    <xf numFmtId="17" fontId="8" fillId="0" borderId="8" xfId="0" applyNumberFormat="1" applyFont="1" applyBorder="1" applyAlignment="1">
      <alignment horizontal="left" vertical="center" wrapText="1"/>
    </xf>
    <xf numFmtId="3" fontId="24" fillId="7" borderId="9" xfId="0" applyNumberFormat="1" applyFont="1" applyFill="1" applyBorder="1" applyAlignment="1">
      <alignment horizontal="right" vertical="center"/>
    </xf>
    <xf numFmtId="3" fontId="24" fillId="7" borderId="0" xfId="0" applyNumberFormat="1" applyFont="1" applyFill="1" applyAlignment="1">
      <alignment horizontal="right" vertical="center"/>
    </xf>
    <xf numFmtId="0" fontId="13" fillId="0" borderId="10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3" fontId="26" fillId="7" borderId="0" xfId="0" applyNumberFormat="1" applyFont="1" applyFill="1" applyAlignment="1">
      <alignment horizontal="right" vertical="center"/>
    </xf>
    <xf numFmtId="0" fontId="11" fillId="0" borderId="11" xfId="0" applyFont="1" applyBorder="1" applyAlignment="1">
      <alignment horizontal="right" vertical="center"/>
    </xf>
    <xf numFmtId="0" fontId="10" fillId="0" borderId="12" xfId="0" applyFont="1" applyBorder="1" applyAlignment="1">
      <alignment horizontal="left" vertical="center"/>
    </xf>
    <xf numFmtId="3" fontId="26" fillId="9" borderId="1" xfId="0" applyNumberFormat="1" applyFont="1" applyFill="1" applyBorder="1" applyAlignment="1">
      <alignment horizontal="right" vertical="center"/>
    </xf>
    <xf numFmtId="3" fontId="26" fillId="9" borderId="13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3" fontId="11" fillId="9" borderId="1" xfId="0" applyNumberFormat="1" applyFont="1" applyFill="1" applyBorder="1" applyAlignment="1">
      <alignment horizontal="right" vertical="center"/>
    </xf>
    <xf numFmtId="3" fontId="11" fillId="9" borderId="13" xfId="0" applyNumberFormat="1" applyFont="1" applyFill="1" applyBorder="1" applyAlignment="1">
      <alignment horizontal="right" vertical="center"/>
    </xf>
    <xf numFmtId="3" fontId="27" fillId="9" borderId="13" xfId="0" applyNumberFormat="1" applyFont="1" applyFill="1" applyBorder="1" applyAlignment="1">
      <alignment horizontal="right" vertical="center"/>
    </xf>
    <xf numFmtId="0" fontId="11" fillId="0" borderId="12" xfId="0" applyFont="1" applyBorder="1" applyAlignment="1">
      <alignment horizontal="right" vertical="center"/>
    </xf>
    <xf numFmtId="3" fontId="11" fillId="9" borderId="14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3" fontId="22" fillId="9" borderId="3" xfId="0" applyNumberFormat="1" applyFont="1" applyFill="1" applyBorder="1" applyAlignment="1">
      <alignment horizontal="right" vertical="center"/>
    </xf>
    <xf numFmtId="3" fontId="9" fillId="9" borderId="15" xfId="0" applyNumberFormat="1" applyFont="1" applyFill="1" applyBorder="1" applyAlignment="1">
      <alignment horizontal="right" vertical="center"/>
    </xf>
    <xf numFmtId="0" fontId="9" fillId="0" borderId="16" xfId="0" applyFont="1" applyBorder="1" applyAlignment="1">
      <alignment horizontal="right" vertical="center"/>
    </xf>
    <xf numFmtId="3" fontId="26" fillId="9" borderId="17" xfId="0" applyNumberFormat="1" applyFont="1" applyFill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3" fontId="24" fillId="9" borderId="18" xfId="0" applyNumberFormat="1" applyFont="1" applyFill="1" applyBorder="1" applyAlignment="1">
      <alignment horizontal="right" vertical="center"/>
    </xf>
    <xf numFmtId="3" fontId="11" fillId="3" borderId="19" xfId="0" applyNumberFormat="1" applyFont="1" applyFill="1" applyBorder="1" applyAlignment="1">
      <alignment horizontal="center" vertical="center" wrapText="1"/>
    </xf>
    <xf numFmtId="3" fontId="13" fillId="3" borderId="19" xfId="0" applyNumberFormat="1" applyFont="1" applyFill="1" applyBorder="1" applyAlignment="1">
      <alignment horizontal="right" vertical="center" wrapText="1"/>
    </xf>
    <xf numFmtId="0" fontId="2" fillId="3" borderId="0" xfId="0" applyFont="1" applyFill="1" applyAlignment="1">
      <alignment horizontal="center" vertical="center"/>
    </xf>
    <xf numFmtId="49" fontId="8" fillId="0" borderId="20" xfId="0" applyNumberFormat="1" applyFont="1" applyBorder="1" applyAlignment="1">
      <alignment horizontal="right" vertical="center"/>
    </xf>
    <xf numFmtId="17" fontId="8" fillId="0" borderId="21" xfId="0" applyNumberFormat="1" applyFont="1" applyBorder="1" applyAlignment="1">
      <alignment horizontal="left" vertical="center"/>
    </xf>
    <xf numFmtId="0" fontId="14" fillId="0" borderId="0" xfId="0" applyFont="1"/>
    <xf numFmtId="0" fontId="0" fillId="5" borderId="0" xfId="0" applyFill="1"/>
    <xf numFmtId="0" fontId="14" fillId="0" borderId="2" xfId="0" applyFont="1" applyBorder="1"/>
    <xf numFmtId="0" fontId="21" fillId="0" borderId="2" xfId="0" applyFont="1" applyBorder="1"/>
    <xf numFmtId="0" fontId="11" fillId="0" borderId="22" xfId="0" applyFont="1" applyBorder="1" applyAlignment="1">
      <alignment horizontal="right" vertical="center"/>
    </xf>
    <xf numFmtId="4" fontId="10" fillId="0" borderId="22" xfId="0" applyNumberFormat="1" applyFont="1" applyBorder="1" applyAlignment="1">
      <alignment horizontal="left" vertical="center"/>
    </xf>
    <xf numFmtId="3" fontId="11" fillId="9" borderId="23" xfId="0" applyNumberFormat="1" applyFont="1" applyFill="1" applyBorder="1" applyAlignment="1">
      <alignment horizontal="right" vertical="center"/>
    </xf>
    <xf numFmtId="3" fontId="11" fillId="9" borderId="22" xfId="0" applyNumberFormat="1" applyFont="1" applyFill="1" applyBorder="1" applyAlignment="1">
      <alignment horizontal="right" vertical="center"/>
    </xf>
    <xf numFmtId="3" fontId="11" fillId="9" borderId="24" xfId="0" applyNumberFormat="1" applyFont="1" applyFill="1" applyBorder="1" applyAlignment="1">
      <alignment horizontal="right" vertical="center"/>
    </xf>
    <xf numFmtId="3" fontId="2" fillId="0" borderId="0" xfId="0" applyNumberFormat="1" applyFont="1"/>
    <xf numFmtId="4" fontId="10" fillId="0" borderId="1" xfId="0" applyNumberFormat="1" applyFont="1" applyBorder="1" applyAlignment="1">
      <alignment horizontal="left" vertical="center"/>
    </xf>
    <xf numFmtId="3" fontId="11" fillId="0" borderId="2" xfId="0" applyNumberFormat="1" applyFont="1" applyBorder="1" applyAlignment="1">
      <alignment horizontal="right" vertical="center"/>
    </xf>
    <xf numFmtId="3" fontId="11" fillId="0" borderId="5" xfId="0" applyNumberFormat="1" applyFont="1" applyBorder="1" applyAlignment="1">
      <alignment horizontal="right" vertical="center"/>
    </xf>
    <xf numFmtId="10" fontId="2" fillId="0" borderId="0" xfId="0" applyNumberFormat="1" applyFont="1"/>
    <xf numFmtId="37" fontId="11" fillId="0" borderId="2" xfId="1" applyNumberFormat="1" applyFont="1" applyBorder="1" applyAlignment="1" applyProtection="1">
      <alignment horizontal="right" vertical="center"/>
      <protection locked="0"/>
    </xf>
    <xf numFmtId="37" fontId="11" fillId="0" borderId="1" xfId="1" applyNumberFormat="1" applyFont="1" applyBorder="1" applyAlignment="1" applyProtection="1">
      <alignment horizontal="right" vertical="center"/>
      <protection locked="0"/>
    </xf>
    <xf numFmtId="37" fontId="11" fillId="0" borderId="5" xfId="1" applyNumberFormat="1" applyFont="1" applyBorder="1" applyAlignment="1" applyProtection="1">
      <alignment horizontal="right" vertical="center"/>
      <protection locked="0"/>
    </xf>
    <xf numFmtId="172" fontId="10" fillId="0" borderId="1" xfId="0" applyNumberFormat="1" applyFont="1" applyBorder="1" applyAlignment="1">
      <alignment horizontal="left" vertical="center"/>
    </xf>
    <xf numFmtId="3" fontId="26" fillId="0" borderId="1" xfId="0" applyNumberFormat="1" applyFont="1" applyBorder="1" applyAlignment="1">
      <alignment horizontal="right" vertical="center"/>
    </xf>
    <xf numFmtId="0" fontId="24" fillId="0" borderId="25" xfId="0" applyFont="1" applyBorder="1" applyAlignment="1">
      <alignment horizontal="right" vertical="center"/>
    </xf>
    <xf numFmtId="17" fontId="8" fillId="0" borderId="0" xfId="0" applyNumberFormat="1" applyFont="1" applyAlignment="1">
      <alignment horizontal="left" vertical="center"/>
    </xf>
    <xf numFmtId="3" fontId="8" fillId="9" borderId="6" xfId="0" applyNumberFormat="1" applyFont="1" applyFill="1" applyBorder="1" applyAlignment="1">
      <alignment horizontal="right" vertical="center"/>
    </xf>
    <xf numFmtId="3" fontId="24" fillId="9" borderId="6" xfId="0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 wrapText="1"/>
    </xf>
    <xf numFmtId="17" fontId="8" fillId="0" borderId="1" xfId="0" applyNumberFormat="1" applyFont="1" applyBorder="1" applyAlignment="1">
      <alignment horizontal="left" vertical="center" wrapText="1"/>
    </xf>
    <xf numFmtId="3" fontId="24" fillId="7" borderId="1" xfId="0" applyNumberFormat="1" applyFont="1" applyFill="1" applyBorder="1" applyAlignment="1">
      <alignment horizontal="right" vertical="center"/>
    </xf>
    <xf numFmtId="3" fontId="26" fillId="7" borderId="1" xfId="0" applyNumberFormat="1" applyFont="1" applyFill="1" applyBorder="1" applyAlignment="1">
      <alignment horizontal="right" vertical="center"/>
    </xf>
    <xf numFmtId="3" fontId="22" fillId="9" borderId="1" xfId="0" applyNumberFormat="1" applyFont="1" applyFill="1" applyBorder="1" applyAlignment="1">
      <alignment horizontal="right" vertical="center"/>
    </xf>
    <xf numFmtId="3" fontId="9" fillId="9" borderId="1" xfId="0" applyNumberFormat="1" applyFont="1" applyFill="1" applyBorder="1" applyAlignment="1">
      <alignment horizontal="right" vertical="center"/>
    </xf>
    <xf numFmtId="44" fontId="0" fillId="0" borderId="1" xfId="3" applyFont="1" applyBorder="1"/>
    <xf numFmtId="0" fontId="9" fillId="0" borderId="25" xfId="0" applyFont="1" applyBorder="1" applyAlignment="1">
      <alignment horizontal="right" vertical="center"/>
    </xf>
    <xf numFmtId="3" fontId="26" fillId="9" borderId="6" xfId="0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right" vertical="center"/>
    </xf>
    <xf numFmtId="17" fontId="8" fillId="0" borderId="1" xfId="0" applyNumberFormat="1" applyFont="1" applyBorder="1" applyAlignment="1">
      <alignment horizontal="left" vertical="center"/>
    </xf>
    <xf numFmtId="3" fontId="11" fillId="9" borderId="1" xfId="0" applyNumberFormat="1" applyFont="1" applyFill="1" applyBorder="1"/>
    <xf numFmtId="3" fontId="27" fillId="9" borderId="1" xfId="0" applyNumberFormat="1" applyFont="1" applyFill="1" applyBorder="1" applyAlignment="1">
      <alignment horizontal="right" vertical="center"/>
    </xf>
    <xf numFmtId="37" fontId="11" fillId="0" borderId="1" xfId="1" applyNumberFormat="1" applyFont="1" applyBorder="1" applyAlignment="1" applyProtection="1">
      <protection locked="0"/>
    </xf>
    <xf numFmtId="3" fontId="8" fillId="9" borderId="1" xfId="0" applyNumberFormat="1" applyFont="1" applyFill="1" applyBorder="1" applyAlignment="1">
      <alignment horizontal="right" vertical="center"/>
    </xf>
    <xf numFmtId="3" fontId="10" fillId="2" borderId="1" xfId="0" applyNumberFormat="1" applyFont="1" applyFill="1" applyBorder="1" applyAlignment="1">
      <alignment horizontal="right"/>
    </xf>
    <xf numFmtId="49" fontId="11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165" fontId="11" fillId="0" borderId="1" xfId="4" applyNumberFormat="1" applyFont="1" applyBorder="1"/>
    <xf numFmtId="3" fontId="2" fillId="0" borderId="1" xfId="5" applyNumberFormat="1" applyFont="1" applyBorder="1"/>
    <xf numFmtId="3" fontId="2" fillId="2" borderId="1" xfId="5" applyNumberFormat="1" applyFont="1" applyFill="1" applyBorder="1"/>
    <xf numFmtId="43" fontId="0" fillId="0" borderId="0" xfId="0" applyNumberFormat="1"/>
  </cellXfs>
  <cellStyles count="6">
    <cellStyle name="Comma 2" xfId="1" xr:uid="{8486EC89-7AB2-493E-B500-2F4CD544C72F}"/>
    <cellStyle name="Currency 2" xfId="3" xr:uid="{1D0D2363-FEC4-49E8-BA07-6967C8CF24C8}"/>
    <cellStyle name="Normal" xfId="0" builtinId="0"/>
    <cellStyle name="Normal 2" xfId="4" xr:uid="{11A39C1F-4949-48EB-8F16-203DD5EE2924}"/>
    <cellStyle name="Normal 3" xfId="5" xr:uid="{8489E596-2155-4FEF-B68D-5A2C04363648}"/>
    <cellStyle name="Percent 2" xfId="2" xr:uid="{B7ED7DB6-F9AC-4E53-A80E-A2F2B0EDAB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2020%20Budget\2020%20Proposed%20&amp;%20Default%20Budget%20%20(version%201)%20(version%20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0 Budget"/>
      <sheetName val="2020 Budget Summary"/>
      <sheetName val="Executive 2020"/>
      <sheetName val="Town Clerk 2020"/>
      <sheetName val="Finance-Tax Collecting 2020"/>
      <sheetName val="Real Property Appr 2020"/>
      <sheetName val="Legal 2020"/>
      <sheetName val="Planning Zoning 2020"/>
      <sheetName val="General Buildings 2020"/>
      <sheetName val="Adv-Reg-Prop.Liab-Oth Gov 2020"/>
      <sheetName val="Police 2020"/>
      <sheetName val="Fire 2020"/>
      <sheetName val="Dispatch-BLD INSPECTION 2020"/>
      <sheetName val="Hwy 2020"/>
      <sheetName val=" St Lighting 2020"/>
      <sheetName val="Ambulance GF 2020"/>
      <sheetName val="Health Agencies 2020"/>
      <sheetName val="Welfare 2020"/>
      <sheetName val="Parks 2020"/>
      <sheetName val="Library 2020"/>
      <sheetName val="CULTURE-CONS COMM 2020"/>
      <sheetName val="Debt Service GF 2020"/>
      <sheetName val="COUNTRY CLUB 2020"/>
      <sheetName val="Parks &amp; Rec spec 2020"/>
      <sheetName val="Revenue est. 2020"/>
      <sheetName val="Totals"/>
      <sheetName val="Chart"/>
      <sheetName val="Warrant Articles"/>
    </sheetNames>
    <sheetDataSet>
      <sheetData sheetId="0"/>
      <sheetData sheetId="1"/>
      <sheetData sheetId="2">
        <row r="1">
          <cell r="E1" t="str">
            <v>2019 Unaudited 09/30/2018</v>
          </cell>
        </row>
      </sheetData>
      <sheetData sheetId="3">
        <row r="1">
          <cell r="E1" t="str">
            <v>2019 Unaudited 09/30/2018</v>
          </cell>
        </row>
      </sheetData>
      <sheetData sheetId="4">
        <row r="1">
          <cell r="E1" t="str">
            <v>2019 Unaudited 09/30/2018</v>
          </cell>
        </row>
      </sheetData>
      <sheetData sheetId="5">
        <row r="1">
          <cell r="E1" t="str">
            <v>2019 Unaudited 09/30/2018</v>
          </cell>
        </row>
      </sheetData>
      <sheetData sheetId="6">
        <row r="1">
          <cell r="E1" t="str">
            <v>2019 Unaudited 09/30/2018</v>
          </cell>
        </row>
      </sheetData>
      <sheetData sheetId="7">
        <row r="1">
          <cell r="E1" t="str">
            <v>2019 Unaudited 09/30/2018</v>
          </cell>
        </row>
      </sheetData>
      <sheetData sheetId="8">
        <row r="1">
          <cell r="E1" t="str">
            <v>2019 Unaudited 09/30/2018</v>
          </cell>
        </row>
      </sheetData>
      <sheetData sheetId="9">
        <row r="2">
          <cell r="A2" t="str">
            <v>01-4196</v>
          </cell>
        </row>
      </sheetData>
      <sheetData sheetId="10">
        <row r="1">
          <cell r="E1" t="str">
            <v>2019 Unaudited 09/30/2018</v>
          </cell>
        </row>
      </sheetData>
      <sheetData sheetId="11">
        <row r="1">
          <cell r="E1" t="str">
            <v>2019 Unaudited 09/30/2018</v>
          </cell>
        </row>
      </sheetData>
      <sheetData sheetId="12">
        <row r="2">
          <cell r="A2" t="str">
            <v xml:space="preserve"> 01-4299</v>
          </cell>
        </row>
      </sheetData>
      <sheetData sheetId="13">
        <row r="1">
          <cell r="E1" t="str">
            <v>2019 Unaudited 09/30/2018</v>
          </cell>
          <cell r="F1" t="str">
            <v>Comments, Changes
&amp; Suggestions</v>
          </cell>
        </row>
      </sheetData>
      <sheetData sheetId="14">
        <row r="1">
          <cell r="E1" t="str">
            <v>2019 Unaudited 09/30/2018</v>
          </cell>
        </row>
      </sheetData>
      <sheetData sheetId="15">
        <row r="20">
          <cell r="D20">
            <v>0</v>
          </cell>
        </row>
      </sheetData>
      <sheetData sheetId="16">
        <row r="1">
          <cell r="E1"/>
        </row>
      </sheetData>
      <sheetData sheetId="17">
        <row r="1">
          <cell r="E1">
            <v>0</v>
          </cell>
        </row>
      </sheetData>
      <sheetData sheetId="18">
        <row r="1">
          <cell r="E1">
            <v>0</v>
          </cell>
        </row>
      </sheetData>
      <sheetData sheetId="19"/>
      <sheetData sheetId="20">
        <row r="1">
          <cell r="E1">
            <v>0</v>
          </cell>
          <cell r="F1" t="str">
            <v>Comments, Changes
&amp; Adjustments</v>
          </cell>
        </row>
      </sheetData>
      <sheetData sheetId="21">
        <row r="2">
          <cell r="B2" t="str">
            <v>DEBT SERVICE</v>
          </cell>
        </row>
      </sheetData>
      <sheetData sheetId="22">
        <row r="1">
          <cell r="C1" t="str">
            <v>2019 Budget</v>
          </cell>
          <cell r="D1" t="str">
            <v>2019 Unaudited 12/30/19</v>
          </cell>
          <cell r="E1">
            <v>0</v>
          </cell>
        </row>
      </sheetData>
      <sheetData sheetId="23">
        <row r="1">
          <cell r="E1">
            <v>0</v>
          </cell>
        </row>
      </sheetData>
      <sheetData sheetId="24">
        <row r="93">
          <cell r="C93">
            <v>1196624</v>
          </cell>
        </row>
      </sheetData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68110-1DA1-4C3C-9A90-4ECBB97C6086}">
  <sheetPr>
    <tabColor rgb="FFFFFF00"/>
    <pageSetUpPr fitToPage="1"/>
  </sheetPr>
  <dimension ref="A1:J8"/>
  <sheetViews>
    <sheetView topLeftCell="B1" zoomScaleNormal="100" workbookViewId="0">
      <selection activeCell="C14" sqref="C14"/>
    </sheetView>
  </sheetViews>
  <sheetFormatPr defaultRowHeight="13.2" x14ac:dyDescent="0.25"/>
  <cols>
    <col min="1" max="1" width="21.6640625" customWidth="1"/>
    <col min="2" max="2" width="50.109375" customWidth="1"/>
    <col min="3" max="4" width="17.109375" customWidth="1"/>
    <col min="5" max="5" width="17.109375" hidden="1" customWidth="1"/>
    <col min="6" max="6" width="43.6640625" hidden="1" customWidth="1"/>
    <col min="7" max="7" width="10.44140625" customWidth="1"/>
    <col min="8" max="8" width="14.33203125" bestFit="1" customWidth="1"/>
    <col min="9" max="9" width="11.44140625" customWidth="1"/>
    <col min="10" max="10" width="10.109375" customWidth="1"/>
  </cols>
  <sheetData>
    <row r="1" spans="1:10" ht="49.5" customHeight="1" x14ac:dyDescent="0.25">
      <c r="A1" s="48"/>
      <c r="B1" s="114"/>
      <c r="C1" s="63" t="s">
        <v>170</v>
      </c>
      <c r="D1" s="63" t="s">
        <v>173</v>
      </c>
      <c r="E1" s="63">
        <f>'[1]Parks 2020'!E1</f>
        <v>0</v>
      </c>
      <c r="F1" s="50" t="s">
        <v>81</v>
      </c>
      <c r="G1" s="14" t="s">
        <v>171</v>
      </c>
      <c r="H1" s="14" t="s">
        <v>172</v>
      </c>
      <c r="I1" s="14" t="s">
        <v>5</v>
      </c>
      <c r="J1" s="14" t="s">
        <v>6</v>
      </c>
    </row>
    <row r="2" spans="1:10" ht="15.6" x14ac:dyDescent="0.25">
      <c r="A2" s="115" t="s">
        <v>82</v>
      </c>
      <c r="B2" s="17" t="s">
        <v>83</v>
      </c>
      <c r="C2" s="18"/>
      <c r="D2" s="18"/>
      <c r="E2" s="18"/>
      <c r="F2" s="3"/>
      <c r="G2" s="20"/>
      <c r="H2" s="20"/>
      <c r="I2" s="20"/>
      <c r="J2" s="20"/>
    </row>
    <row r="3" spans="1:10" x14ac:dyDescent="0.25">
      <c r="A3" s="69" t="s">
        <v>15</v>
      </c>
      <c r="B3" s="22" t="s">
        <v>84</v>
      </c>
      <c r="C3" s="12">
        <v>190500</v>
      </c>
      <c r="D3" s="12">
        <v>190500</v>
      </c>
      <c r="E3" s="12"/>
      <c r="F3" s="5"/>
      <c r="G3" s="12">
        <v>190500</v>
      </c>
      <c r="H3" s="12">
        <v>190500</v>
      </c>
      <c r="I3" s="7">
        <f>H3-C3</f>
        <v>0</v>
      </c>
      <c r="J3" s="38">
        <f>I3/C3</f>
        <v>0</v>
      </c>
    </row>
    <row r="4" spans="1:10" x14ac:dyDescent="0.25">
      <c r="A4" s="69" t="s">
        <v>85</v>
      </c>
      <c r="B4" s="22" t="s">
        <v>86</v>
      </c>
      <c r="C4" s="12"/>
      <c r="D4" s="12"/>
      <c r="E4" s="12"/>
      <c r="F4" s="5"/>
      <c r="G4" s="5"/>
      <c r="H4" s="5"/>
      <c r="I4" s="7">
        <f>H4-C4</f>
        <v>0</v>
      </c>
      <c r="J4" s="38"/>
    </row>
    <row r="5" spans="1:10" ht="15.6" x14ac:dyDescent="0.3">
      <c r="A5" s="17" t="s">
        <v>14</v>
      </c>
      <c r="B5" s="17" t="s">
        <v>1</v>
      </c>
      <c r="C5" s="8">
        <f t="shared" ref="C5:H5" si="0">SUM(C3:C4)</f>
        <v>190500</v>
      </c>
      <c r="D5" s="8">
        <f t="shared" si="0"/>
        <v>190500</v>
      </c>
      <c r="E5" s="8">
        <f t="shared" si="0"/>
        <v>0</v>
      </c>
      <c r="F5" s="8">
        <f t="shared" si="0"/>
        <v>0</v>
      </c>
      <c r="G5" s="8">
        <f t="shared" si="0"/>
        <v>190500</v>
      </c>
      <c r="H5" s="8">
        <f t="shared" si="0"/>
        <v>190500</v>
      </c>
      <c r="I5" s="7">
        <f>H5-C5</f>
        <v>0</v>
      </c>
      <c r="J5" s="38">
        <f>I5/C5</f>
        <v>0</v>
      </c>
    </row>
    <row r="6" spans="1:10" x14ac:dyDescent="0.25">
      <c r="C6" s="11"/>
      <c r="D6" s="29"/>
      <c r="E6" s="29"/>
    </row>
    <row r="7" spans="1:10" x14ac:dyDescent="0.25">
      <c r="C7" s="29"/>
      <c r="D7" s="30"/>
      <c r="E7" s="29"/>
    </row>
    <row r="8" spans="1:10" x14ac:dyDescent="0.25">
      <c r="C8" s="29"/>
    </row>
  </sheetData>
  <pageMargins left="0.75" right="0.75" top="1" bottom="1" header="0.5" footer="0.5"/>
  <pageSetup scale="81" fitToHeight="0" orientation="landscape" r:id="rId1"/>
  <headerFooter alignWithMargins="0">
    <oddFooter>&amp;L&amp;A&amp;C&amp;D &amp;T&amp;R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16DCE-73AC-4BD4-BC79-1BA8DFE68CD4}">
  <sheetPr>
    <tabColor rgb="FFFFFF00"/>
    <pageSetUpPr fitToPage="1"/>
  </sheetPr>
  <dimension ref="A1:M19"/>
  <sheetViews>
    <sheetView zoomScaleNormal="100" workbookViewId="0">
      <selection activeCell="G19" sqref="G19"/>
    </sheetView>
  </sheetViews>
  <sheetFormatPr defaultRowHeight="13.2" x14ac:dyDescent="0.25"/>
  <cols>
    <col min="1" max="1" width="10.5546875" bestFit="1" customWidth="1"/>
    <col min="2" max="2" width="43.6640625" bestFit="1" customWidth="1"/>
    <col min="3" max="4" width="10.88671875" customWidth="1"/>
    <col min="5" max="5" width="10.88671875" hidden="1" customWidth="1"/>
    <col min="6" max="6" width="12" hidden="1" customWidth="1"/>
    <col min="7" max="7" width="12" bestFit="1" customWidth="1"/>
    <col min="8" max="8" width="15.5546875" bestFit="1" customWidth="1"/>
    <col min="12" max="12" width="9.44140625" bestFit="1" customWidth="1"/>
    <col min="13" max="13" width="10.44140625" bestFit="1" customWidth="1"/>
  </cols>
  <sheetData>
    <row r="1" spans="1:13" ht="39.6" x14ac:dyDescent="0.25">
      <c r="A1" s="80"/>
      <c r="B1" s="81" t="s">
        <v>59</v>
      </c>
      <c r="C1" s="82" t="s">
        <v>170</v>
      </c>
      <c r="D1" s="82" t="s">
        <v>173</v>
      </c>
      <c r="E1" s="82" t="str">
        <f>'[1]Police 2020'!E1</f>
        <v>2019 Unaudited 09/30/2018</v>
      </c>
      <c r="F1" s="50" t="s">
        <v>60</v>
      </c>
      <c r="G1" s="83" t="s">
        <v>171</v>
      </c>
      <c r="H1" s="83" t="s">
        <v>172</v>
      </c>
      <c r="I1" s="83" t="s">
        <v>5</v>
      </c>
      <c r="J1" s="83" t="s">
        <v>6</v>
      </c>
    </row>
    <row r="2" spans="1:13" ht="15.6" x14ac:dyDescent="0.25">
      <c r="A2" s="84" t="s">
        <v>61</v>
      </c>
      <c r="B2" s="17" t="s">
        <v>59</v>
      </c>
      <c r="C2" s="85"/>
      <c r="D2" s="85"/>
      <c r="E2" s="85"/>
      <c r="F2" s="3"/>
      <c r="G2" s="20"/>
      <c r="H2" s="20"/>
      <c r="I2" s="20"/>
      <c r="J2" s="20"/>
    </row>
    <row r="3" spans="1:13" x14ac:dyDescent="0.25">
      <c r="A3" s="21" t="s">
        <v>58</v>
      </c>
      <c r="B3" s="68" t="s">
        <v>62</v>
      </c>
      <c r="C3" s="207">
        <v>65000</v>
      </c>
      <c r="D3" s="86"/>
      <c r="E3" s="86"/>
      <c r="F3" s="61"/>
      <c r="G3" s="207">
        <v>65000</v>
      </c>
      <c r="H3" s="207"/>
      <c r="I3" s="26">
        <f>H3-C3</f>
        <v>-65000</v>
      </c>
      <c r="J3" s="87">
        <f>I3/C3</f>
        <v>-1</v>
      </c>
    </row>
    <row r="4" spans="1:13" ht="15.6" x14ac:dyDescent="0.3">
      <c r="A4" s="16" t="s">
        <v>14</v>
      </c>
      <c r="B4" s="17" t="s">
        <v>59</v>
      </c>
      <c r="C4" s="88">
        <f>SUM(C3)</f>
        <v>65000</v>
      </c>
      <c r="D4" s="88">
        <f>SUM(D3)</f>
        <v>0</v>
      </c>
      <c r="E4" s="88"/>
      <c r="F4" s="61"/>
      <c r="G4" s="65">
        <f>SUM(G3)</f>
        <v>65000</v>
      </c>
      <c r="H4" s="89">
        <f>SUM(H3)</f>
        <v>0</v>
      </c>
      <c r="I4" s="26">
        <f t="shared" ref="I4" si="0">H4-C4</f>
        <v>-65000</v>
      </c>
      <c r="J4" s="87">
        <f t="shared" ref="J4" si="1">I4/C4</f>
        <v>-1</v>
      </c>
      <c r="K4" s="11"/>
    </row>
    <row r="5" spans="1:13" x14ac:dyDescent="0.25">
      <c r="A5" s="3"/>
      <c r="B5" s="3"/>
      <c r="C5" s="3"/>
      <c r="D5" s="3"/>
      <c r="E5" s="3"/>
      <c r="F5" s="3"/>
      <c r="G5" s="3"/>
      <c r="H5" s="3"/>
      <c r="I5" s="7"/>
      <c r="J5" s="38"/>
    </row>
    <row r="6" spans="1:13" ht="45.75" customHeight="1" x14ac:dyDescent="0.25">
      <c r="A6" s="80"/>
      <c r="B6" s="81" t="s">
        <v>63</v>
      </c>
      <c r="C6" s="82" t="str">
        <f>C1</f>
        <v>2024 Budget</v>
      </c>
      <c r="D6" s="82" t="str">
        <f>D1</f>
        <v xml:space="preserve">2024 Unaudited </v>
      </c>
      <c r="E6" s="82" t="str">
        <f>E1</f>
        <v>2019 Unaudited 09/30/2018</v>
      </c>
      <c r="F6" s="50" t="s">
        <v>60</v>
      </c>
      <c r="G6" s="82" t="str">
        <f t="shared" ref="G6:H6" si="2">G1</f>
        <v>2025 Default</v>
      </c>
      <c r="H6" s="82" t="str">
        <f t="shared" si="2"/>
        <v>2025 Proposed</v>
      </c>
      <c r="I6" s="82" t="s">
        <v>5</v>
      </c>
      <c r="J6" s="90" t="s">
        <v>6</v>
      </c>
    </row>
    <row r="7" spans="1:13" ht="15.6" x14ac:dyDescent="0.25">
      <c r="A7" s="91" t="s">
        <v>64</v>
      </c>
      <c r="B7" s="17" t="s">
        <v>65</v>
      </c>
      <c r="C7" s="85"/>
      <c r="D7" s="85"/>
      <c r="E7" s="85"/>
      <c r="F7" s="3"/>
      <c r="G7" s="20"/>
      <c r="H7" s="20"/>
      <c r="I7" s="75"/>
      <c r="J7" s="76"/>
    </row>
    <row r="8" spans="1:13" x14ac:dyDescent="0.25">
      <c r="A8" s="6" t="s">
        <v>7</v>
      </c>
      <c r="B8" s="6" t="s">
        <v>66</v>
      </c>
      <c r="C8" s="92">
        <v>24744.3</v>
      </c>
      <c r="D8" s="92">
        <v>18935.95</v>
      </c>
      <c r="E8" s="92"/>
      <c r="F8" s="5"/>
      <c r="G8" s="92">
        <v>24744.3</v>
      </c>
      <c r="H8" s="92">
        <v>24487</v>
      </c>
      <c r="I8" s="7">
        <f t="shared" ref="I8:I16" si="3">H8-C8</f>
        <v>-257.29999999999927</v>
      </c>
      <c r="J8" s="93">
        <f t="shared" ref="J8:J16" si="4">I8/C8</f>
        <v>-1.0398354368480793E-2</v>
      </c>
      <c r="L8" s="214">
        <f>C8*0.03</f>
        <v>742.32899999999995</v>
      </c>
      <c r="M8" s="214">
        <f>C8+L8</f>
        <v>25486.629000000001</v>
      </c>
    </row>
    <row r="9" spans="1:13" x14ac:dyDescent="0.25">
      <c r="A9" s="94" t="s">
        <v>8</v>
      </c>
      <c r="B9" s="22" t="s">
        <v>67</v>
      </c>
      <c r="C9" s="211">
        <v>1900</v>
      </c>
      <c r="D9" s="95">
        <v>1525.05</v>
      </c>
      <c r="E9" s="95"/>
      <c r="F9" s="5"/>
      <c r="G9" s="211">
        <v>1900</v>
      </c>
      <c r="H9" s="211">
        <v>2000</v>
      </c>
      <c r="I9" s="7">
        <f t="shared" si="3"/>
        <v>100</v>
      </c>
      <c r="J9" s="93">
        <f t="shared" si="4"/>
        <v>5.2631578947368418E-2</v>
      </c>
      <c r="L9" s="214">
        <f>H8*0.0765</f>
        <v>1873.2555</v>
      </c>
    </row>
    <row r="10" spans="1:13" x14ac:dyDescent="0.25">
      <c r="A10" s="94" t="s">
        <v>36</v>
      </c>
      <c r="B10" s="22" t="s">
        <v>72</v>
      </c>
      <c r="C10" s="211">
        <v>680</v>
      </c>
      <c r="D10" s="95">
        <v>385</v>
      </c>
      <c r="E10" s="95"/>
      <c r="F10" s="5"/>
      <c r="G10" s="211">
        <v>680</v>
      </c>
      <c r="H10" s="211">
        <v>680</v>
      </c>
      <c r="I10" s="7">
        <f t="shared" si="3"/>
        <v>0</v>
      </c>
      <c r="J10" s="93">
        <f t="shared" si="4"/>
        <v>0</v>
      </c>
      <c r="M10" s="214">
        <f>C9*0.03</f>
        <v>57</v>
      </c>
    </row>
    <row r="11" spans="1:13" x14ac:dyDescent="0.25">
      <c r="A11" s="94" t="s">
        <v>9</v>
      </c>
      <c r="B11" s="22" t="s">
        <v>68</v>
      </c>
      <c r="C11" s="211">
        <v>500</v>
      </c>
      <c r="D11" s="95">
        <v>413.61</v>
      </c>
      <c r="E11" s="95"/>
      <c r="F11" s="5"/>
      <c r="G11" s="211">
        <v>500</v>
      </c>
      <c r="H11" s="211">
        <v>500</v>
      </c>
      <c r="I11" s="7">
        <f t="shared" si="3"/>
        <v>0</v>
      </c>
      <c r="J11" s="93">
        <f t="shared" si="4"/>
        <v>0</v>
      </c>
      <c r="L11" s="214"/>
    </row>
    <row r="12" spans="1:13" x14ac:dyDescent="0.25">
      <c r="A12" s="94" t="s">
        <v>10</v>
      </c>
      <c r="B12" s="22" t="s">
        <v>69</v>
      </c>
      <c r="C12" s="211">
        <v>120</v>
      </c>
      <c r="D12" s="95">
        <v>75</v>
      </c>
      <c r="E12" s="95"/>
      <c r="F12" s="5"/>
      <c r="G12" s="211">
        <v>120</v>
      </c>
      <c r="H12" s="211">
        <v>120</v>
      </c>
      <c r="I12" s="7">
        <f t="shared" si="3"/>
        <v>0</v>
      </c>
      <c r="J12" s="93">
        <f t="shared" si="4"/>
        <v>0</v>
      </c>
    </row>
    <row r="13" spans="1:13" x14ac:dyDescent="0.25">
      <c r="A13" s="94" t="s">
        <v>18</v>
      </c>
      <c r="B13" s="22" t="s">
        <v>19</v>
      </c>
      <c r="C13" s="211">
        <v>500</v>
      </c>
      <c r="D13" s="95">
        <v>174.94</v>
      </c>
      <c r="E13" s="95"/>
      <c r="F13" s="5"/>
      <c r="G13" s="211">
        <v>500</v>
      </c>
      <c r="H13" s="211">
        <v>350</v>
      </c>
      <c r="I13" s="7">
        <f t="shared" si="3"/>
        <v>-150</v>
      </c>
      <c r="J13" s="93">
        <f t="shared" si="4"/>
        <v>-0.3</v>
      </c>
    </row>
    <row r="14" spans="1:13" x14ac:dyDescent="0.25">
      <c r="A14" s="94" t="s">
        <v>11</v>
      </c>
      <c r="B14" s="22" t="s">
        <v>70</v>
      </c>
      <c r="C14" s="211">
        <v>100</v>
      </c>
      <c r="D14" s="95"/>
      <c r="E14" s="95"/>
      <c r="F14" s="5"/>
      <c r="G14" s="211">
        <v>100</v>
      </c>
      <c r="H14" s="211">
        <v>0</v>
      </c>
      <c r="I14" s="7">
        <f t="shared" si="3"/>
        <v>-100</v>
      </c>
      <c r="J14" s="93">
        <f t="shared" si="4"/>
        <v>-1</v>
      </c>
    </row>
    <row r="15" spans="1:13" x14ac:dyDescent="0.25">
      <c r="A15" s="94" t="s">
        <v>16</v>
      </c>
      <c r="B15" s="22" t="s">
        <v>71</v>
      </c>
      <c r="C15" s="211">
        <v>1200</v>
      </c>
      <c r="D15" s="95">
        <v>1000</v>
      </c>
      <c r="E15" s="95"/>
      <c r="F15" s="5"/>
      <c r="G15" s="211">
        <v>1200</v>
      </c>
      <c r="H15" s="211">
        <v>1500</v>
      </c>
      <c r="I15" s="7">
        <f t="shared" si="3"/>
        <v>300</v>
      </c>
      <c r="J15" s="93">
        <f t="shared" si="4"/>
        <v>0.25</v>
      </c>
    </row>
    <row r="16" spans="1:13" ht="15.6" x14ac:dyDescent="0.3">
      <c r="A16" s="16" t="s">
        <v>14</v>
      </c>
      <c r="B16" s="17" t="s">
        <v>65</v>
      </c>
      <c r="C16" s="96">
        <f>SUM(C8:C15)</f>
        <v>29744.3</v>
      </c>
      <c r="D16" s="96">
        <f>SUM(D8:D15)</f>
        <v>22509.55</v>
      </c>
      <c r="E16" s="96">
        <f>SUM(E8:E11)</f>
        <v>0</v>
      </c>
      <c r="F16" s="5"/>
      <c r="G16" s="97">
        <f>SUM(G8:G15)</f>
        <v>29744.3</v>
      </c>
      <c r="H16" s="97">
        <f>SUM(H8:H15)</f>
        <v>29637</v>
      </c>
      <c r="I16" s="7">
        <f t="shared" si="3"/>
        <v>-107.29999999999927</v>
      </c>
      <c r="J16" s="93">
        <f t="shared" si="4"/>
        <v>-3.6074138574449313E-3</v>
      </c>
      <c r="K16" s="11"/>
    </row>
    <row r="18" spans="3:8" x14ac:dyDescent="0.25">
      <c r="H18" s="43"/>
    </row>
    <row r="19" spans="3:8" ht="45" customHeight="1" x14ac:dyDescent="0.25">
      <c r="C19" s="1"/>
      <c r="D19" s="1" t="s">
        <v>0</v>
      </c>
    </row>
  </sheetData>
  <sortState xmlns:xlrd2="http://schemas.microsoft.com/office/spreadsheetml/2017/richdata2" ref="A7:J16">
    <sortCondition ref="A8:A16"/>
  </sortState>
  <pageMargins left="0.75" right="0.75" top="1" bottom="1" header="0.5" footer="0.5"/>
  <pageSetup fitToHeight="2" orientation="landscape" r:id="rId1"/>
  <headerFooter alignWithMargins="0">
    <oddFooter>&amp;L&amp;A&amp;C&amp;D &amp;T&amp;R&amp;P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BD5E1-88DC-447B-A5E0-F72597D87EBB}">
  <sheetPr>
    <tabColor rgb="FFFFFF00"/>
    <pageSetUpPr fitToPage="1"/>
  </sheetPr>
  <dimension ref="A1:L117"/>
  <sheetViews>
    <sheetView zoomScaleNormal="100" workbookViewId="0">
      <selection activeCell="H7" sqref="H7"/>
    </sheetView>
  </sheetViews>
  <sheetFormatPr defaultRowHeight="13.2" x14ac:dyDescent="0.25"/>
  <cols>
    <col min="1" max="1" width="9.88671875" bestFit="1" customWidth="1"/>
    <col min="2" max="2" width="35.33203125" customWidth="1"/>
    <col min="3" max="3" width="11.44140625" style="60" customWidth="1"/>
    <col min="4" max="4" width="14" style="60" customWidth="1"/>
    <col min="5" max="5" width="0.6640625" style="60" hidden="1" customWidth="1"/>
    <col min="6" max="6" width="13.44140625" hidden="1" customWidth="1"/>
    <col min="7" max="7" width="13.44140625" customWidth="1"/>
    <col min="8" max="8" width="13.33203125" style="58" bestFit="1" customWidth="1"/>
    <col min="9" max="9" width="11.5546875" customWidth="1"/>
    <col min="10" max="10" width="10.6640625" customWidth="1"/>
  </cols>
  <sheetData>
    <row r="1" spans="1:12" ht="75" customHeight="1" x14ac:dyDescent="0.25">
      <c r="A1" s="48"/>
      <c r="B1" s="49" t="s">
        <v>21</v>
      </c>
      <c r="C1" s="33" t="s">
        <v>170</v>
      </c>
      <c r="D1" s="33" t="s">
        <v>173</v>
      </c>
      <c r="E1" s="33" t="str">
        <f>'[1]Real Property Appr 2020'!E1</f>
        <v>2019 Unaudited 09/30/2018</v>
      </c>
      <c r="F1" s="50" t="s">
        <v>20</v>
      </c>
      <c r="G1" s="14" t="s">
        <v>171</v>
      </c>
      <c r="H1" s="14" t="s">
        <v>172</v>
      </c>
      <c r="I1" s="14" t="s">
        <v>5</v>
      </c>
      <c r="J1" s="14" t="s">
        <v>6</v>
      </c>
    </row>
    <row r="2" spans="1:12" ht="15.6" x14ac:dyDescent="0.25">
      <c r="A2" s="16" t="s">
        <v>22</v>
      </c>
      <c r="B2" s="17" t="s">
        <v>21</v>
      </c>
      <c r="C2" s="45"/>
      <c r="D2" s="45"/>
      <c r="E2" s="51"/>
      <c r="F2" s="3"/>
      <c r="G2" s="20"/>
      <c r="H2" s="52"/>
      <c r="I2" s="20"/>
      <c r="J2" s="20"/>
    </row>
    <row r="3" spans="1:12" x14ac:dyDescent="0.25">
      <c r="A3" s="22" t="s">
        <v>23</v>
      </c>
      <c r="B3" s="22" t="s">
        <v>24</v>
      </c>
      <c r="C3" s="23">
        <v>15000</v>
      </c>
      <c r="D3" s="23">
        <v>8450</v>
      </c>
      <c r="E3" s="23"/>
      <c r="F3" s="3"/>
      <c r="G3" s="23">
        <v>15000</v>
      </c>
      <c r="H3" s="23">
        <v>20000</v>
      </c>
      <c r="I3" s="7"/>
      <c r="J3" s="38">
        <f>I3/C3</f>
        <v>0</v>
      </c>
    </row>
    <row r="4" spans="1:12" hidden="1" x14ac:dyDescent="0.25">
      <c r="A4" s="53" t="s">
        <v>25</v>
      </c>
      <c r="B4" s="22" t="s">
        <v>26</v>
      </c>
      <c r="C4" s="56"/>
      <c r="D4" s="54"/>
      <c r="E4" s="23"/>
      <c r="F4" s="55"/>
      <c r="G4" s="56"/>
      <c r="H4" s="56"/>
      <c r="I4" s="7"/>
      <c r="J4" s="38" t="e">
        <f>I4/C4</f>
        <v>#DIV/0!</v>
      </c>
    </row>
    <row r="5" spans="1:12" hidden="1" x14ac:dyDescent="0.25">
      <c r="A5" s="53" t="s">
        <v>27</v>
      </c>
      <c r="B5" s="22" t="s">
        <v>28</v>
      </c>
      <c r="C5" s="56"/>
      <c r="D5" s="54"/>
      <c r="E5" s="23"/>
      <c r="F5" s="3"/>
      <c r="G5" s="56"/>
      <c r="H5" s="56"/>
      <c r="I5" s="7"/>
      <c r="J5" s="38" t="e">
        <f>I5/C5</f>
        <v>#DIV/0!</v>
      </c>
    </row>
    <row r="6" spans="1:12" x14ac:dyDescent="0.25">
      <c r="A6" s="22" t="s">
        <v>29</v>
      </c>
      <c r="B6" s="22" t="s">
        <v>30</v>
      </c>
      <c r="C6" s="57">
        <v>15000</v>
      </c>
      <c r="D6" s="54">
        <v>3714</v>
      </c>
      <c r="E6" s="23"/>
      <c r="F6" s="3"/>
      <c r="G6" s="57">
        <v>15000</v>
      </c>
      <c r="H6" s="57">
        <v>5000</v>
      </c>
      <c r="I6" s="7"/>
      <c r="J6" s="38"/>
      <c r="L6" s="11">
        <f>D3-D6</f>
        <v>4736</v>
      </c>
    </row>
    <row r="7" spans="1:12" x14ac:dyDescent="0.25">
      <c r="A7" s="22"/>
      <c r="B7" s="22" t="s">
        <v>31</v>
      </c>
      <c r="C7" s="57"/>
      <c r="D7" s="23"/>
      <c r="E7" s="23"/>
      <c r="F7" s="3"/>
      <c r="G7" s="57"/>
      <c r="H7" s="57"/>
      <c r="I7" s="7"/>
      <c r="J7" s="38" t="e">
        <f>I7/C7</f>
        <v>#DIV/0!</v>
      </c>
    </row>
    <row r="8" spans="1:12" ht="15.6" x14ac:dyDescent="0.25">
      <c r="A8" s="16" t="s">
        <v>14</v>
      </c>
      <c r="B8" s="17" t="s">
        <v>21</v>
      </c>
      <c r="C8" s="27">
        <f t="shared" ref="C8:H8" si="0">SUM(C3:C7)</f>
        <v>30000</v>
      </c>
      <c r="D8" s="27">
        <f t="shared" si="0"/>
        <v>12164</v>
      </c>
      <c r="E8" s="27">
        <f t="shared" si="0"/>
        <v>0</v>
      </c>
      <c r="F8" s="27">
        <f t="shared" si="0"/>
        <v>0</v>
      </c>
      <c r="G8" s="27">
        <f t="shared" si="0"/>
        <v>30000</v>
      </c>
      <c r="H8" s="27">
        <f t="shared" si="0"/>
        <v>25000</v>
      </c>
      <c r="I8" s="7">
        <f>H8-C8</f>
        <v>-5000</v>
      </c>
      <c r="J8" s="38">
        <f>I8/C8</f>
        <v>-0.16666666666666666</v>
      </c>
    </row>
    <row r="9" spans="1:12" x14ac:dyDescent="0.25">
      <c r="C9" s="31"/>
      <c r="D9" s="31"/>
      <c r="E9" s="31"/>
    </row>
    <row r="10" spans="1:12" x14ac:dyDescent="0.25">
      <c r="C10" s="31"/>
      <c r="D10" s="59"/>
      <c r="E10" s="31"/>
    </row>
    <row r="11" spans="1:12" x14ac:dyDescent="0.25">
      <c r="C11"/>
      <c r="D11" s="11"/>
      <c r="E11"/>
    </row>
    <row r="12" spans="1:12" x14ac:dyDescent="0.25">
      <c r="C12"/>
      <c r="D12"/>
      <c r="E12"/>
    </row>
    <row r="13" spans="1:12" x14ac:dyDescent="0.25">
      <c r="C13"/>
      <c r="D13"/>
      <c r="E13"/>
    </row>
    <row r="14" spans="1:12" x14ac:dyDescent="0.25">
      <c r="C14"/>
      <c r="D14"/>
      <c r="E14"/>
    </row>
    <row r="15" spans="1:12" x14ac:dyDescent="0.25">
      <c r="C15"/>
      <c r="D15"/>
      <c r="E15"/>
    </row>
    <row r="16" spans="1:12" x14ac:dyDescent="0.25">
      <c r="C16"/>
      <c r="D16"/>
      <c r="E16"/>
    </row>
    <row r="17" spans="3:5" x14ac:dyDescent="0.25">
      <c r="C17"/>
      <c r="D17"/>
      <c r="E17"/>
    </row>
    <row r="18" spans="3:5" x14ac:dyDescent="0.25">
      <c r="C18"/>
      <c r="D18"/>
      <c r="E18"/>
    </row>
    <row r="19" spans="3:5" x14ac:dyDescent="0.25">
      <c r="C19"/>
      <c r="D19"/>
      <c r="E19"/>
    </row>
    <row r="20" spans="3:5" x14ac:dyDescent="0.25">
      <c r="C20"/>
      <c r="D20"/>
      <c r="E20"/>
    </row>
    <row r="21" spans="3:5" x14ac:dyDescent="0.25">
      <c r="C21"/>
      <c r="D21"/>
      <c r="E21"/>
    </row>
    <row r="22" spans="3:5" x14ac:dyDescent="0.25">
      <c r="C22"/>
      <c r="D22"/>
      <c r="E22"/>
    </row>
    <row r="23" spans="3:5" x14ac:dyDescent="0.25">
      <c r="C23"/>
      <c r="D23"/>
      <c r="E23"/>
    </row>
    <row r="24" spans="3:5" x14ac:dyDescent="0.25">
      <c r="C24"/>
      <c r="D24"/>
      <c r="E24"/>
    </row>
    <row r="25" spans="3:5" x14ac:dyDescent="0.25">
      <c r="C25"/>
      <c r="D25"/>
      <c r="E25"/>
    </row>
    <row r="26" spans="3:5" x14ac:dyDescent="0.25">
      <c r="C26"/>
      <c r="D26"/>
      <c r="E26"/>
    </row>
    <row r="27" spans="3:5" x14ac:dyDescent="0.25">
      <c r="C27"/>
      <c r="D27"/>
      <c r="E27"/>
    </row>
    <row r="28" spans="3:5" x14ac:dyDescent="0.25">
      <c r="C28"/>
      <c r="D28"/>
      <c r="E28"/>
    </row>
    <row r="29" spans="3:5" x14ac:dyDescent="0.25">
      <c r="C29"/>
      <c r="D29"/>
      <c r="E29"/>
    </row>
    <row r="30" spans="3:5" x14ac:dyDescent="0.25">
      <c r="C30"/>
      <c r="D30"/>
      <c r="E30"/>
    </row>
    <row r="31" spans="3:5" x14ac:dyDescent="0.25">
      <c r="C31"/>
      <c r="D31"/>
      <c r="E31"/>
    </row>
    <row r="32" spans="3:5" x14ac:dyDescent="0.25">
      <c r="C32"/>
      <c r="D32"/>
      <c r="E32"/>
    </row>
    <row r="33" spans="3:5" x14ac:dyDescent="0.25">
      <c r="C33"/>
      <c r="D33"/>
      <c r="E33"/>
    </row>
    <row r="34" spans="3:5" x14ac:dyDescent="0.25">
      <c r="C34"/>
      <c r="D34"/>
      <c r="E34"/>
    </row>
    <row r="35" spans="3:5" x14ac:dyDescent="0.25">
      <c r="C35"/>
      <c r="D35"/>
      <c r="E35"/>
    </row>
    <row r="36" spans="3:5" x14ac:dyDescent="0.25">
      <c r="C36"/>
      <c r="D36"/>
      <c r="E36"/>
    </row>
    <row r="37" spans="3:5" x14ac:dyDescent="0.25">
      <c r="C37"/>
      <c r="D37"/>
      <c r="E37"/>
    </row>
    <row r="38" spans="3:5" x14ac:dyDescent="0.25">
      <c r="C38"/>
      <c r="D38"/>
      <c r="E38"/>
    </row>
    <row r="39" spans="3:5" x14ac:dyDescent="0.25">
      <c r="C39"/>
      <c r="D39"/>
      <c r="E39"/>
    </row>
    <row r="40" spans="3:5" x14ac:dyDescent="0.25">
      <c r="C40"/>
      <c r="D40"/>
      <c r="E40"/>
    </row>
    <row r="41" spans="3:5" x14ac:dyDescent="0.25">
      <c r="C41"/>
      <c r="D41"/>
      <c r="E41"/>
    </row>
    <row r="42" spans="3:5" x14ac:dyDescent="0.25">
      <c r="C42"/>
      <c r="D42"/>
      <c r="E42"/>
    </row>
    <row r="43" spans="3:5" x14ac:dyDescent="0.25">
      <c r="C43"/>
      <c r="D43"/>
      <c r="E43"/>
    </row>
    <row r="44" spans="3:5" x14ac:dyDescent="0.25">
      <c r="C44"/>
      <c r="D44"/>
      <c r="E44"/>
    </row>
    <row r="45" spans="3:5" x14ac:dyDescent="0.25">
      <c r="C45"/>
      <c r="D45"/>
      <c r="E45"/>
    </row>
    <row r="46" spans="3:5" x14ac:dyDescent="0.25">
      <c r="C46"/>
      <c r="D46"/>
      <c r="E46"/>
    </row>
    <row r="47" spans="3:5" x14ac:dyDescent="0.25">
      <c r="C47"/>
      <c r="D47"/>
      <c r="E47"/>
    </row>
    <row r="48" spans="3:5" x14ac:dyDescent="0.25">
      <c r="C48"/>
      <c r="D48"/>
      <c r="E48"/>
    </row>
    <row r="49" spans="3:5" x14ac:dyDescent="0.25">
      <c r="C49"/>
      <c r="D49"/>
      <c r="E49"/>
    </row>
    <row r="50" spans="3:5" x14ac:dyDescent="0.25">
      <c r="C50"/>
      <c r="D50"/>
      <c r="E50"/>
    </row>
    <row r="51" spans="3:5" x14ac:dyDescent="0.25">
      <c r="C51"/>
      <c r="D51"/>
      <c r="E51"/>
    </row>
    <row r="52" spans="3:5" x14ac:dyDescent="0.25">
      <c r="C52"/>
      <c r="D52"/>
      <c r="E52"/>
    </row>
    <row r="53" spans="3:5" x14ac:dyDescent="0.25">
      <c r="C53"/>
      <c r="D53"/>
      <c r="E53"/>
    </row>
    <row r="54" spans="3:5" x14ac:dyDescent="0.25">
      <c r="C54"/>
      <c r="D54"/>
      <c r="E54"/>
    </row>
    <row r="55" spans="3:5" x14ac:dyDescent="0.25">
      <c r="C55"/>
      <c r="D55"/>
      <c r="E55"/>
    </row>
    <row r="56" spans="3:5" x14ac:dyDescent="0.25">
      <c r="C56"/>
      <c r="D56"/>
      <c r="E56"/>
    </row>
    <row r="57" spans="3:5" x14ac:dyDescent="0.25">
      <c r="C57"/>
      <c r="D57"/>
      <c r="E57"/>
    </row>
    <row r="58" spans="3:5" x14ac:dyDescent="0.25">
      <c r="C58"/>
      <c r="D58"/>
      <c r="E58"/>
    </row>
    <row r="59" spans="3:5" x14ac:dyDescent="0.25">
      <c r="C59"/>
      <c r="D59"/>
      <c r="E59"/>
    </row>
    <row r="60" spans="3:5" x14ac:dyDescent="0.25">
      <c r="C60"/>
      <c r="D60"/>
      <c r="E60"/>
    </row>
    <row r="61" spans="3:5" x14ac:dyDescent="0.25">
      <c r="C61"/>
      <c r="D61"/>
      <c r="E61"/>
    </row>
    <row r="62" spans="3:5" x14ac:dyDescent="0.25">
      <c r="C62"/>
      <c r="D62"/>
      <c r="E62"/>
    </row>
    <row r="63" spans="3:5" x14ac:dyDescent="0.25">
      <c r="C63"/>
      <c r="D63"/>
      <c r="E63"/>
    </row>
    <row r="64" spans="3:5" x14ac:dyDescent="0.25">
      <c r="C64"/>
      <c r="D64"/>
      <c r="E64"/>
    </row>
    <row r="65" spans="3:5" x14ac:dyDescent="0.25">
      <c r="C65"/>
      <c r="D65"/>
      <c r="E65"/>
    </row>
    <row r="66" spans="3:5" x14ac:dyDescent="0.25">
      <c r="C66"/>
      <c r="D66"/>
      <c r="E66"/>
    </row>
    <row r="67" spans="3:5" x14ac:dyDescent="0.25">
      <c r="C67"/>
      <c r="D67"/>
      <c r="E67"/>
    </row>
    <row r="68" spans="3:5" x14ac:dyDescent="0.25">
      <c r="C68"/>
      <c r="D68"/>
      <c r="E68"/>
    </row>
    <row r="69" spans="3:5" x14ac:dyDescent="0.25">
      <c r="C69"/>
      <c r="D69"/>
      <c r="E69"/>
    </row>
    <row r="70" spans="3:5" x14ac:dyDescent="0.25">
      <c r="C70"/>
      <c r="D70"/>
      <c r="E70"/>
    </row>
    <row r="71" spans="3:5" x14ac:dyDescent="0.25">
      <c r="C71"/>
      <c r="D71"/>
      <c r="E71"/>
    </row>
    <row r="72" spans="3:5" x14ac:dyDescent="0.25">
      <c r="C72"/>
      <c r="D72"/>
      <c r="E72"/>
    </row>
    <row r="73" spans="3:5" x14ac:dyDescent="0.25">
      <c r="C73"/>
      <c r="D73"/>
      <c r="E73"/>
    </row>
    <row r="74" spans="3:5" x14ac:dyDescent="0.25">
      <c r="C74"/>
      <c r="D74"/>
      <c r="E74"/>
    </row>
    <row r="75" spans="3:5" x14ac:dyDescent="0.25">
      <c r="C75"/>
      <c r="D75"/>
      <c r="E75"/>
    </row>
    <row r="76" spans="3:5" x14ac:dyDescent="0.25">
      <c r="C76"/>
      <c r="D76"/>
      <c r="E76"/>
    </row>
    <row r="77" spans="3:5" x14ac:dyDescent="0.25">
      <c r="C77"/>
      <c r="D77"/>
      <c r="E77"/>
    </row>
    <row r="78" spans="3:5" x14ac:dyDescent="0.25">
      <c r="C78"/>
      <c r="D78"/>
      <c r="E78"/>
    </row>
    <row r="79" spans="3:5" x14ac:dyDescent="0.25">
      <c r="C79"/>
      <c r="D79"/>
      <c r="E79"/>
    </row>
    <row r="80" spans="3:5" x14ac:dyDescent="0.25">
      <c r="C80"/>
      <c r="D80"/>
      <c r="E80"/>
    </row>
    <row r="81" spans="3:5" x14ac:dyDescent="0.25">
      <c r="C81"/>
      <c r="D81"/>
      <c r="E81"/>
    </row>
    <row r="82" spans="3:5" x14ac:dyDescent="0.25">
      <c r="C82"/>
      <c r="D82"/>
      <c r="E82"/>
    </row>
    <row r="83" spans="3:5" x14ac:dyDescent="0.25">
      <c r="C83"/>
      <c r="D83"/>
      <c r="E83"/>
    </row>
    <row r="84" spans="3:5" x14ac:dyDescent="0.25">
      <c r="C84"/>
      <c r="D84"/>
      <c r="E84"/>
    </row>
    <row r="85" spans="3:5" x14ac:dyDescent="0.25">
      <c r="C85"/>
      <c r="D85"/>
      <c r="E85"/>
    </row>
    <row r="86" spans="3:5" x14ac:dyDescent="0.25">
      <c r="C86"/>
      <c r="D86"/>
      <c r="E86"/>
    </row>
    <row r="87" spans="3:5" x14ac:dyDescent="0.25">
      <c r="C87"/>
      <c r="D87"/>
      <c r="E87"/>
    </row>
    <row r="88" spans="3:5" x14ac:dyDescent="0.25">
      <c r="C88"/>
      <c r="D88"/>
      <c r="E88"/>
    </row>
    <row r="89" spans="3:5" x14ac:dyDescent="0.25">
      <c r="C89"/>
      <c r="D89"/>
      <c r="E89"/>
    </row>
    <row r="90" spans="3:5" x14ac:dyDescent="0.25">
      <c r="C90"/>
      <c r="D90"/>
      <c r="E90"/>
    </row>
    <row r="91" spans="3:5" x14ac:dyDescent="0.25">
      <c r="C91"/>
      <c r="D91"/>
      <c r="E91"/>
    </row>
    <row r="92" spans="3:5" x14ac:dyDescent="0.25">
      <c r="C92"/>
      <c r="D92"/>
      <c r="E92"/>
    </row>
    <row r="93" spans="3:5" x14ac:dyDescent="0.25">
      <c r="C93"/>
      <c r="D93"/>
      <c r="E93"/>
    </row>
    <row r="94" spans="3:5" x14ac:dyDescent="0.25">
      <c r="C94"/>
      <c r="D94"/>
      <c r="E94"/>
    </row>
    <row r="95" spans="3:5" x14ac:dyDescent="0.25">
      <c r="C95"/>
      <c r="D95"/>
      <c r="E95"/>
    </row>
    <row r="96" spans="3:5" x14ac:dyDescent="0.25">
      <c r="C96"/>
      <c r="D96"/>
      <c r="E96"/>
    </row>
    <row r="97" spans="3:5" x14ac:dyDescent="0.25">
      <c r="C97"/>
      <c r="D97"/>
      <c r="E97"/>
    </row>
    <row r="98" spans="3:5" x14ac:dyDescent="0.25">
      <c r="C98"/>
      <c r="D98"/>
      <c r="E98"/>
    </row>
    <row r="99" spans="3:5" x14ac:dyDescent="0.25">
      <c r="C99"/>
      <c r="D99"/>
      <c r="E99"/>
    </row>
    <row r="100" spans="3:5" x14ac:dyDescent="0.25">
      <c r="C100"/>
      <c r="D100"/>
      <c r="E100"/>
    </row>
    <row r="101" spans="3:5" x14ac:dyDescent="0.25">
      <c r="C101"/>
      <c r="D101"/>
      <c r="E101"/>
    </row>
    <row r="102" spans="3:5" x14ac:dyDescent="0.25">
      <c r="C102"/>
      <c r="D102"/>
      <c r="E102"/>
    </row>
    <row r="103" spans="3:5" x14ac:dyDescent="0.25">
      <c r="C103"/>
      <c r="D103"/>
      <c r="E103"/>
    </row>
    <row r="104" spans="3:5" x14ac:dyDescent="0.25">
      <c r="C104"/>
      <c r="D104"/>
      <c r="E104"/>
    </row>
    <row r="105" spans="3:5" x14ac:dyDescent="0.25">
      <c r="C105"/>
      <c r="D105"/>
      <c r="E105"/>
    </row>
    <row r="106" spans="3:5" x14ac:dyDescent="0.25">
      <c r="C106"/>
      <c r="D106"/>
      <c r="E106"/>
    </row>
    <row r="107" spans="3:5" x14ac:dyDescent="0.25">
      <c r="C107"/>
      <c r="D107"/>
      <c r="E107"/>
    </row>
    <row r="108" spans="3:5" x14ac:dyDescent="0.25">
      <c r="C108"/>
      <c r="D108"/>
      <c r="E108"/>
    </row>
    <row r="109" spans="3:5" x14ac:dyDescent="0.25">
      <c r="C109"/>
      <c r="D109"/>
      <c r="E109"/>
    </row>
    <row r="110" spans="3:5" x14ac:dyDescent="0.25">
      <c r="C110"/>
      <c r="D110"/>
      <c r="E110"/>
    </row>
    <row r="111" spans="3:5" x14ac:dyDescent="0.25">
      <c r="C111"/>
      <c r="D111"/>
      <c r="E111"/>
    </row>
    <row r="112" spans="3:5" x14ac:dyDescent="0.25">
      <c r="C112"/>
      <c r="D112"/>
      <c r="E112"/>
    </row>
    <row r="113" spans="3:5" x14ac:dyDescent="0.25">
      <c r="C113"/>
      <c r="D113"/>
      <c r="E113"/>
    </row>
    <row r="114" spans="3:5" x14ac:dyDescent="0.25">
      <c r="C114"/>
      <c r="D114"/>
      <c r="E114"/>
    </row>
    <row r="115" spans="3:5" x14ac:dyDescent="0.25">
      <c r="C115"/>
      <c r="D115"/>
      <c r="E115"/>
    </row>
    <row r="116" spans="3:5" x14ac:dyDescent="0.25">
      <c r="C116"/>
      <c r="D116"/>
      <c r="E116"/>
    </row>
    <row r="117" spans="3:5" x14ac:dyDescent="0.25">
      <c r="C117"/>
      <c r="D117"/>
      <c r="E117"/>
    </row>
  </sheetData>
  <pageMargins left="0.75" right="0.75" top="1" bottom="1" header="0.5" footer="0.5"/>
  <pageSetup orientation="landscape" r:id="rId1"/>
  <headerFooter alignWithMargins="0">
    <oddFooter>&amp;L&amp;A&amp;C&amp;D &amp;T&amp;R&amp;P of 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F5086-2394-4868-84A0-E743C3B7B71F}">
  <sheetPr>
    <tabColor rgb="FFFFFF00"/>
    <pageSetUpPr fitToPage="1"/>
  </sheetPr>
  <dimension ref="A1:J26"/>
  <sheetViews>
    <sheetView topLeftCell="A5" zoomScaleNormal="100" workbookViewId="0">
      <selection activeCell="D10" sqref="D10"/>
    </sheetView>
  </sheetViews>
  <sheetFormatPr defaultRowHeight="13.2" x14ac:dyDescent="0.25"/>
  <cols>
    <col min="1" max="1" width="11.5546875" customWidth="1"/>
    <col min="2" max="2" width="39.88671875" bestFit="1" customWidth="1"/>
    <col min="3" max="4" width="17.88671875" customWidth="1"/>
    <col min="5" max="5" width="13.6640625" customWidth="1"/>
    <col min="6" max="6" width="13.33203125" bestFit="1" customWidth="1"/>
    <col min="7" max="7" width="11.5546875" customWidth="1"/>
    <col min="8" max="8" width="10.33203125" customWidth="1"/>
  </cols>
  <sheetData>
    <row r="1" spans="1:10" ht="31.2" x14ac:dyDescent="0.25">
      <c r="A1" s="48"/>
      <c r="B1" s="66" t="s">
        <v>39</v>
      </c>
      <c r="C1" s="33" t="s">
        <v>170</v>
      </c>
      <c r="D1" s="33" t="s">
        <v>173</v>
      </c>
      <c r="E1" s="63" t="s">
        <v>171</v>
      </c>
      <c r="F1" s="14" t="s">
        <v>172</v>
      </c>
      <c r="G1" s="14" t="s">
        <v>5</v>
      </c>
      <c r="H1" s="14" t="s">
        <v>6</v>
      </c>
    </row>
    <row r="2" spans="1:10" ht="15.6" x14ac:dyDescent="0.25">
      <c r="A2" s="16" t="s">
        <v>40</v>
      </c>
      <c r="B2" s="17" t="s">
        <v>41</v>
      </c>
      <c r="C2" s="18"/>
      <c r="D2" s="18"/>
      <c r="E2" s="20"/>
      <c r="F2" s="20"/>
      <c r="G2" s="20"/>
      <c r="H2" s="20"/>
    </row>
    <row r="3" spans="1:10" x14ac:dyDescent="0.25">
      <c r="A3" s="69" t="s">
        <v>161</v>
      </c>
      <c r="B3" s="22" t="s">
        <v>32</v>
      </c>
      <c r="C3" s="3">
        <v>281443.25</v>
      </c>
      <c r="D3" s="7">
        <v>196029.76</v>
      </c>
      <c r="E3" s="3">
        <v>281443.25</v>
      </c>
      <c r="F3" s="3">
        <v>322866.15000000002</v>
      </c>
      <c r="G3" s="7">
        <f t="shared" ref="G3:G10" si="0">F3-C3</f>
        <v>41422.900000000023</v>
      </c>
      <c r="H3" s="38">
        <f t="shared" ref="H3:H10" si="1">G3/C3</f>
        <v>0.14718029300756022</v>
      </c>
      <c r="J3">
        <v>297127</v>
      </c>
    </row>
    <row r="4" spans="1:10" x14ac:dyDescent="0.25">
      <c r="A4" s="69" t="s">
        <v>162</v>
      </c>
      <c r="B4" s="22" t="s">
        <v>33</v>
      </c>
      <c r="C4" s="212">
        <v>16167</v>
      </c>
      <c r="D4" s="12">
        <v>11587.73</v>
      </c>
      <c r="E4" s="212">
        <v>16167</v>
      </c>
      <c r="F4" s="212">
        <v>18710.38</v>
      </c>
      <c r="G4" s="7">
        <f t="shared" si="0"/>
        <v>2543.380000000001</v>
      </c>
      <c r="H4" s="38">
        <f t="shared" si="1"/>
        <v>0.15731923053132932</v>
      </c>
    </row>
    <row r="5" spans="1:10" x14ac:dyDescent="0.25">
      <c r="A5" s="69" t="s">
        <v>42</v>
      </c>
      <c r="B5" s="1" t="s">
        <v>166</v>
      </c>
      <c r="C5" s="212">
        <v>2000</v>
      </c>
      <c r="D5" s="12">
        <v>5466</v>
      </c>
      <c r="E5" s="212">
        <v>2000</v>
      </c>
      <c r="F5" s="212">
        <v>2000</v>
      </c>
      <c r="G5" s="7">
        <f t="shared" si="0"/>
        <v>0</v>
      </c>
      <c r="H5" s="38">
        <f t="shared" si="1"/>
        <v>0</v>
      </c>
    </row>
    <row r="6" spans="1:10" x14ac:dyDescent="0.25">
      <c r="A6" s="69" t="s">
        <v>163</v>
      </c>
      <c r="B6" s="22" t="s">
        <v>43</v>
      </c>
      <c r="C6" s="212">
        <v>60643</v>
      </c>
      <c r="D6" s="12">
        <v>60643</v>
      </c>
      <c r="E6" s="212">
        <v>60643</v>
      </c>
      <c r="F6" s="212">
        <v>66101</v>
      </c>
      <c r="G6" s="7">
        <f t="shared" si="0"/>
        <v>5458</v>
      </c>
      <c r="H6" s="38">
        <f t="shared" si="1"/>
        <v>9.0002143693418857E-2</v>
      </c>
    </row>
    <row r="7" spans="1:10" x14ac:dyDescent="0.25">
      <c r="A7" s="69" t="s">
        <v>164</v>
      </c>
      <c r="B7" s="22" t="s">
        <v>44</v>
      </c>
      <c r="C7" s="213">
        <v>28711</v>
      </c>
      <c r="D7" s="12">
        <v>28711</v>
      </c>
      <c r="E7" s="213">
        <v>28711</v>
      </c>
      <c r="F7" s="213">
        <v>31582</v>
      </c>
      <c r="G7" s="7">
        <f t="shared" si="0"/>
        <v>2871</v>
      </c>
      <c r="H7" s="38">
        <f t="shared" si="1"/>
        <v>9.9996517014384736E-2</v>
      </c>
    </row>
    <row r="8" spans="1:10" x14ac:dyDescent="0.25">
      <c r="A8" s="69" t="s">
        <v>165</v>
      </c>
      <c r="B8" s="22" t="s">
        <v>45</v>
      </c>
      <c r="C8" s="213">
        <v>6451</v>
      </c>
      <c r="D8" s="12">
        <v>6451</v>
      </c>
      <c r="E8" s="213">
        <v>6451</v>
      </c>
      <c r="F8" s="213">
        <v>6192</v>
      </c>
      <c r="G8" s="7">
        <f t="shared" si="0"/>
        <v>-259</v>
      </c>
      <c r="H8" s="38">
        <f t="shared" si="1"/>
        <v>-4.0148814137343045E-2</v>
      </c>
    </row>
    <row r="9" spans="1:10" x14ac:dyDescent="0.25">
      <c r="A9" s="69"/>
      <c r="B9" s="22" t="s">
        <v>168</v>
      </c>
      <c r="C9" s="213">
        <v>13500</v>
      </c>
      <c r="D9" s="12">
        <v>10159</v>
      </c>
      <c r="E9" s="213">
        <v>13500</v>
      </c>
      <c r="F9" s="213">
        <v>14000</v>
      </c>
      <c r="G9" s="7">
        <f t="shared" si="0"/>
        <v>500</v>
      </c>
      <c r="H9" s="38">
        <f t="shared" si="1"/>
        <v>3.7037037037037035E-2</v>
      </c>
    </row>
    <row r="10" spans="1:10" ht="15.6" x14ac:dyDescent="0.3">
      <c r="A10" s="16" t="s">
        <v>14</v>
      </c>
      <c r="B10" s="17" t="s">
        <v>41</v>
      </c>
      <c r="C10" s="8">
        <f>SUM(C3:C9)</f>
        <v>408915.25</v>
      </c>
      <c r="D10" s="8">
        <f>SUM(D3:D9)</f>
        <v>319047.49</v>
      </c>
      <c r="E10" s="62">
        <f>SUM(E3:E9)</f>
        <v>408915.25</v>
      </c>
      <c r="F10" s="8">
        <f>SUM(F3:F9)</f>
        <v>461451.53</v>
      </c>
      <c r="G10" s="7">
        <f t="shared" si="0"/>
        <v>52536.280000000028</v>
      </c>
      <c r="H10" s="38">
        <f t="shared" si="1"/>
        <v>0.12847718445325781</v>
      </c>
    </row>
    <row r="11" spans="1:10" x14ac:dyDescent="0.25">
      <c r="A11" s="71"/>
      <c r="B11" s="72"/>
      <c r="C11" s="3"/>
      <c r="D11" s="3"/>
      <c r="E11" s="3"/>
      <c r="F11" s="3"/>
      <c r="G11" s="7"/>
      <c r="H11" s="38"/>
    </row>
    <row r="12" spans="1:10" ht="45.75" customHeight="1" x14ac:dyDescent="0.25">
      <c r="A12" s="48"/>
      <c r="B12" s="73" t="s">
        <v>46</v>
      </c>
      <c r="C12" s="63" t="str">
        <f t="shared" ref="C12:F12" si="2">C1</f>
        <v>2024 Budget</v>
      </c>
      <c r="D12" s="63" t="str">
        <f t="shared" si="2"/>
        <v xml:space="preserve">2024 Unaudited </v>
      </c>
      <c r="E12" s="63" t="str">
        <f t="shared" si="2"/>
        <v>2025 Default</v>
      </c>
      <c r="F12" s="63" t="str">
        <f t="shared" si="2"/>
        <v>2025 Proposed</v>
      </c>
      <c r="G12" s="63" t="s">
        <v>5</v>
      </c>
      <c r="H12" s="74" t="s">
        <v>6</v>
      </c>
    </row>
    <row r="13" spans="1:10" ht="15.6" x14ac:dyDescent="0.25">
      <c r="A13" s="64" t="s">
        <v>47</v>
      </c>
      <c r="B13" s="17" t="s">
        <v>46</v>
      </c>
      <c r="C13" s="18"/>
      <c r="D13" s="18"/>
      <c r="E13" s="20"/>
      <c r="F13" s="20"/>
      <c r="G13" s="75"/>
      <c r="H13" s="76"/>
    </row>
    <row r="14" spans="1:10" x14ac:dyDescent="0.25">
      <c r="A14" s="69" t="s">
        <v>7</v>
      </c>
      <c r="B14" s="22" t="s">
        <v>48</v>
      </c>
      <c r="C14" s="12">
        <v>10106</v>
      </c>
      <c r="D14" s="12">
        <v>10171.5</v>
      </c>
      <c r="E14" s="12">
        <v>10106</v>
      </c>
      <c r="F14" s="12">
        <v>10500</v>
      </c>
      <c r="G14" s="7">
        <f>F14-C14</f>
        <v>394</v>
      </c>
      <c r="H14" s="38">
        <f>G14/C14</f>
        <v>3.8986740550168215E-2</v>
      </c>
    </row>
    <row r="15" spans="1:10" x14ac:dyDescent="0.25">
      <c r="A15" s="69" t="s">
        <v>8</v>
      </c>
      <c r="B15" s="22" t="s">
        <v>49</v>
      </c>
      <c r="C15" s="12">
        <v>772.98</v>
      </c>
      <c r="D15" s="12">
        <v>778.19</v>
      </c>
      <c r="E15" s="12">
        <v>772.98</v>
      </c>
      <c r="F15" s="12">
        <v>800</v>
      </c>
      <c r="G15" s="7">
        <f t="shared" ref="G15:G19" si="3">F15-C15</f>
        <v>27.019999999999982</v>
      </c>
      <c r="H15" s="38">
        <f>G15/C15</f>
        <v>3.4955626277523327E-2</v>
      </c>
    </row>
    <row r="16" spans="1:10" x14ac:dyDescent="0.25">
      <c r="A16" s="69" t="s">
        <v>15</v>
      </c>
      <c r="B16" s="22" t="s">
        <v>50</v>
      </c>
      <c r="C16" s="12">
        <v>5000</v>
      </c>
      <c r="D16" s="12">
        <v>3148</v>
      </c>
      <c r="E16" s="12">
        <v>5000</v>
      </c>
      <c r="F16" s="12">
        <v>5000</v>
      </c>
      <c r="G16" s="7">
        <f t="shared" si="3"/>
        <v>0</v>
      </c>
      <c r="H16" s="38">
        <f>G16/C16</f>
        <v>0</v>
      </c>
    </row>
    <row r="17" spans="1:8" x14ac:dyDescent="0.25">
      <c r="A17" s="69" t="s">
        <v>17</v>
      </c>
      <c r="B17" s="22" t="s">
        <v>80</v>
      </c>
      <c r="C17" s="12">
        <v>0</v>
      </c>
      <c r="D17" s="12"/>
      <c r="E17" s="12">
        <v>0</v>
      </c>
      <c r="F17" s="12"/>
      <c r="G17" s="7">
        <f t="shared" si="3"/>
        <v>0</v>
      </c>
      <c r="H17" s="38"/>
    </row>
    <row r="18" spans="1:8" x14ac:dyDescent="0.25">
      <c r="A18" s="69"/>
      <c r="B18" s="22" t="s">
        <v>51</v>
      </c>
      <c r="C18" s="12"/>
      <c r="D18" s="12"/>
      <c r="E18" s="12"/>
      <c r="F18" s="12"/>
      <c r="G18" s="7">
        <f t="shared" si="3"/>
        <v>0</v>
      </c>
      <c r="H18" s="38" t="e">
        <f>G18/C18</f>
        <v>#DIV/0!</v>
      </c>
    </row>
    <row r="19" spans="1:8" ht="15.6" x14ac:dyDescent="0.3">
      <c r="A19" s="64" t="s">
        <v>14</v>
      </c>
      <c r="B19" s="35" t="s">
        <v>52</v>
      </c>
      <c r="C19" s="8">
        <f>SUM(C14:C18)</f>
        <v>15878.98</v>
      </c>
      <c r="D19" s="8">
        <f>SUM(D14:D18)</f>
        <v>14097.69</v>
      </c>
      <c r="E19" s="8">
        <f>SUM(E14:E18)</f>
        <v>15878.98</v>
      </c>
      <c r="F19" s="8">
        <f>SUM(F14:F18)</f>
        <v>16300</v>
      </c>
      <c r="G19" s="7">
        <f t="shared" si="3"/>
        <v>421.02000000000044</v>
      </c>
      <c r="H19" s="38">
        <f>G19/C19</f>
        <v>2.6514297517850671E-2</v>
      </c>
    </row>
    <row r="20" spans="1:8" ht="46.5" customHeight="1" x14ac:dyDescent="0.25">
      <c r="A20" s="48"/>
      <c r="B20" s="73" t="s">
        <v>53</v>
      </c>
      <c r="C20" s="63" t="str">
        <f>C12</f>
        <v>2024 Budget</v>
      </c>
      <c r="D20" s="63" t="str">
        <f>D12</f>
        <v xml:space="preserve">2024 Unaudited </v>
      </c>
      <c r="E20" s="63" t="str">
        <f t="shared" ref="E20:F20" si="4">E12</f>
        <v>2025 Default</v>
      </c>
      <c r="F20" s="63" t="str">
        <f t="shared" si="4"/>
        <v>2025 Proposed</v>
      </c>
      <c r="G20" s="63" t="s">
        <v>5</v>
      </c>
      <c r="H20" s="74" t="s">
        <v>6</v>
      </c>
    </row>
    <row r="21" spans="1:8" ht="15.6" x14ac:dyDescent="0.25">
      <c r="A21" s="64" t="s">
        <v>54</v>
      </c>
      <c r="B21" s="35" t="s">
        <v>55</v>
      </c>
      <c r="C21" s="18"/>
      <c r="D21" s="18"/>
      <c r="E21" s="77"/>
      <c r="F21" s="20"/>
      <c r="G21" s="75"/>
      <c r="H21" s="76"/>
    </row>
    <row r="22" spans="1:8" x14ac:dyDescent="0.25">
      <c r="A22" s="21" t="s">
        <v>7</v>
      </c>
      <c r="B22" s="78" t="s">
        <v>56</v>
      </c>
      <c r="C22" s="12">
        <v>2000</v>
      </c>
      <c r="D22" s="12">
        <v>507.5</v>
      </c>
      <c r="E22" s="12">
        <v>2000</v>
      </c>
      <c r="F22" s="12">
        <v>2000</v>
      </c>
      <c r="G22" s="7">
        <f>F22-C22</f>
        <v>0</v>
      </c>
      <c r="H22" s="38">
        <f>G22/C22</f>
        <v>0</v>
      </c>
    </row>
    <row r="23" spans="1:8" x14ac:dyDescent="0.25">
      <c r="A23" s="21" t="s">
        <v>15</v>
      </c>
      <c r="B23" s="40" t="s">
        <v>57</v>
      </c>
      <c r="C23" s="12"/>
      <c r="D23" s="12"/>
      <c r="E23" s="12"/>
      <c r="F23" s="12"/>
      <c r="G23" s="7">
        <f>F23-C23</f>
        <v>0</v>
      </c>
      <c r="H23" s="38" t="e">
        <f>G23/C23</f>
        <v>#DIV/0!</v>
      </c>
    </row>
    <row r="24" spans="1:8" ht="15.6" x14ac:dyDescent="0.3">
      <c r="A24" s="64" t="s">
        <v>14</v>
      </c>
      <c r="B24" s="35" t="s">
        <v>55</v>
      </c>
      <c r="C24" s="8">
        <f t="shared" ref="C24:F24" si="5">SUM(C22:C23)</f>
        <v>2000</v>
      </c>
      <c r="D24" s="8">
        <f t="shared" si="5"/>
        <v>507.5</v>
      </c>
      <c r="E24" s="8">
        <f t="shared" si="5"/>
        <v>2000</v>
      </c>
      <c r="F24" s="8">
        <f t="shared" si="5"/>
        <v>2000</v>
      </c>
      <c r="G24" s="7">
        <f>F24-C24</f>
        <v>0</v>
      </c>
      <c r="H24" s="38">
        <f>G24/C24</f>
        <v>0</v>
      </c>
    </row>
    <row r="25" spans="1:8" x14ac:dyDescent="0.25">
      <c r="C25" s="29"/>
      <c r="D25" s="29"/>
    </row>
    <row r="26" spans="1:8" x14ac:dyDescent="0.25">
      <c r="C26" s="29"/>
      <c r="D26" s="29"/>
    </row>
  </sheetData>
  <pageMargins left="0.75" right="0.75" top="0.75" bottom="1" header="0.5" footer="0.5"/>
  <pageSetup scale="90" orientation="landscape" r:id="rId1"/>
  <headerFooter alignWithMargins="0">
    <oddFooter>&amp;L&amp;A&amp;C&amp;D  &amp;T&amp;R&amp;P of &amp;N</oddFooter>
  </headerFooter>
  <rowBreaks count="2" manualBreakCount="2">
    <brk id="11" max="9" man="1"/>
    <brk id="1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1F5D7-ED59-4838-A9E3-4EBE65C90BAF}">
  <sheetPr>
    <tabColor rgb="FFFFFF00"/>
    <pageSetUpPr fitToPage="1"/>
  </sheetPr>
  <dimension ref="A1:J6"/>
  <sheetViews>
    <sheetView zoomScaleNormal="100" workbookViewId="0">
      <selection activeCell="D4" sqref="D4"/>
    </sheetView>
  </sheetViews>
  <sheetFormatPr defaultRowHeight="13.2" x14ac:dyDescent="0.25"/>
  <cols>
    <col min="1" max="1" width="9.88671875" bestFit="1" customWidth="1"/>
    <col min="2" max="2" width="28.6640625" customWidth="1"/>
    <col min="3" max="3" width="11.33203125" customWidth="1"/>
    <col min="4" max="4" width="13.33203125" customWidth="1"/>
    <col min="5" max="5" width="11.33203125" hidden="1" customWidth="1"/>
    <col min="6" max="6" width="11.109375" hidden="1" customWidth="1"/>
    <col min="7" max="7" width="11.109375" customWidth="1"/>
    <col min="8" max="8" width="13.33203125" bestFit="1" customWidth="1"/>
    <col min="9" max="9" width="11.5546875" bestFit="1" customWidth="1"/>
    <col min="10" max="10" width="10" customWidth="1"/>
  </cols>
  <sheetData>
    <row r="1" spans="1:10" ht="61.5" customHeight="1" x14ac:dyDescent="0.25">
      <c r="A1" s="3" t="s">
        <v>0</v>
      </c>
      <c r="B1" s="100" t="s">
        <v>75</v>
      </c>
      <c r="C1" s="63" t="s">
        <v>170</v>
      </c>
      <c r="D1" s="63" t="s">
        <v>173</v>
      </c>
      <c r="E1" s="63" t="str">
        <f>'[1]Hwy 2020'!E1</f>
        <v>2019 Unaudited 09/30/2018</v>
      </c>
      <c r="F1" s="67" t="str">
        <f>'[1]Hwy 2020'!F1</f>
        <v>Comments, Changes
&amp; Suggestions</v>
      </c>
      <c r="G1" s="63" t="s">
        <v>171</v>
      </c>
      <c r="H1" s="14" t="s">
        <v>172</v>
      </c>
      <c r="I1" s="14" t="s">
        <v>5</v>
      </c>
      <c r="J1" s="14" t="s">
        <v>6</v>
      </c>
    </row>
    <row r="2" spans="1:10" ht="15.6" x14ac:dyDescent="0.25">
      <c r="A2" s="16" t="s">
        <v>76</v>
      </c>
      <c r="B2" s="17" t="s">
        <v>77</v>
      </c>
      <c r="C2" s="18"/>
      <c r="D2" s="18"/>
      <c r="E2" s="18"/>
      <c r="F2" s="3"/>
      <c r="G2" s="20"/>
      <c r="H2" s="20"/>
      <c r="I2" s="20"/>
      <c r="J2" s="20"/>
    </row>
    <row r="3" spans="1:10" x14ac:dyDescent="0.25">
      <c r="A3" s="21" t="s">
        <v>37</v>
      </c>
      <c r="B3" s="22" t="s">
        <v>73</v>
      </c>
      <c r="C3" s="12">
        <v>15000</v>
      </c>
      <c r="D3" s="12">
        <v>13809</v>
      </c>
      <c r="E3" s="12"/>
      <c r="F3" s="101"/>
      <c r="G3" s="39">
        <v>15000</v>
      </c>
      <c r="H3" s="70">
        <v>15500</v>
      </c>
      <c r="I3" s="7">
        <f>H3-C3</f>
        <v>500</v>
      </c>
      <c r="J3" s="38">
        <f>I3/C3</f>
        <v>3.3333333333333333E-2</v>
      </c>
    </row>
    <row r="4" spans="1:10" ht="15.6" x14ac:dyDescent="0.3">
      <c r="A4" s="16" t="s">
        <v>14</v>
      </c>
      <c r="B4" s="17" t="s">
        <v>77</v>
      </c>
      <c r="C4" s="8">
        <f>SUM(C3)</f>
        <v>15000</v>
      </c>
      <c r="D4" s="8">
        <f>SUM(D3)</f>
        <v>13809</v>
      </c>
      <c r="E4" s="8"/>
      <c r="F4" s="8"/>
      <c r="G4" s="8">
        <f>SUM(G3)</f>
        <v>15000</v>
      </c>
      <c r="H4" s="8">
        <f>SUM(H3)</f>
        <v>15500</v>
      </c>
      <c r="I4" s="7">
        <f>H4-C4</f>
        <v>500</v>
      </c>
      <c r="J4" s="38">
        <f>I4/C4</f>
        <v>3.3333333333333333E-2</v>
      </c>
    </row>
    <row r="5" spans="1:10" x14ac:dyDescent="0.25">
      <c r="B5" s="102"/>
      <c r="C5" s="103"/>
      <c r="D5" s="103"/>
      <c r="E5" s="103"/>
      <c r="H5" s="10"/>
    </row>
    <row r="6" spans="1:10" x14ac:dyDescent="0.25">
      <c r="C6" s="104"/>
      <c r="D6" s="105"/>
      <c r="E6" s="104"/>
    </row>
  </sheetData>
  <pageMargins left="0.75" right="0.75" top="1" bottom="1" header="0.5" footer="0.5"/>
  <pageSetup orientation="landscape" r:id="rId1"/>
  <headerFooter alignWithMargins="0">
    <oddFooter>&amp;L&amp;A&amp;C&amp;D &amp;T&amp;R&amp;P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63A2D-718B-4B3C-99DD-38F28153B514}">
  <sheetPr>
    <tabColor rgb="FFFFFF00"/>
    <pageSetUpPr fitToPage="1"/>
  </sheetPr>
  <dimension ref="A1:K13"/>
  <sheetViews>
    <sheetView topLeftCell="B1" zoomScaleNormal="100" workbookViewId="0">
      <selection activeCell="H16" sqref="H16"/>
    </sheetView>
  </sheetViews>
  <sheetFormatPr defaultRowHeight="13.2" x14ac:dyDescent="0.25"/>
  <cols>
    <col min="1" max="1" width="9.88671875" bestFit="1" customWidth="1"/>
    <col min="2" max="2" width="51.44140625" customWidth="1"/>
    <col min="3" max="4" width="17.33203125" customWidth="1"/>
    <col min="5" max="5" width="17.33203125" hidden="1" customWidth="1"/>
    <col min="6" max="6" width="16" hidden="1" customWidth="1"/>
    <col min="7" max="7" width="13" customWidth="1"/>
    <col min="8" max="8" width="13.33203125" bestFit="1" customWidth="1"/>
    <col min="9" max="9" width="11.5546875" customWidth="1"/>
    <col min="10" max="10" width="10.33203125" customWidth="1"/>
  </cols>
  <sheetData>
    <row r="1" spans="1:11" ht="55.5" customHeight="1" x14ac:dyDescent="0.25">
      <c r="A1" s="3" t="s">
        <v>0</v>
      </c>
      <c r="B1" s="107" t="s">
        <v>167</v>
      </c>
      <c r="C1" s="63" t="s">
        <v>170</v>
      </c>
      <c r="D1" s="63" t="s">
        <v>173</v>
      </c>
      <c r="E1" s="63">
        <f>'[1]Health Agencies 2020'!E1</f>
        <v>0</v>
      </c>
      <c r="F1" s="50" t="s">
        <v>35</v>
      </c>
      <c r="G1" s="14" t="s">
        <v>171</v>
      </c>
      <c r="H1" s="14" t="s">
        <v>172</v>
      </c>
      <c r="I1" s="108" t="s">
        <v>5</v>
      </c>
      <c r="J1" s="14" t="s">
        <v>6</v>
      </c>
    </row>
    <row r="2" spans="1:11" s="1" customFormat="1" x14ac:dyDescent="0.25">
      <c r="A2" s="109" t="s">
        <v>156</v>
      </c>
      <c r="B2" s="53" t="s">
        <v>167</v>
      </c>
      <c r="C2" s="210"/>
      <c r="D2" s="209"/>
      <c r="E2" s="209"/>
      <c r="F2" s="209"/>
      <c r="G2" s="209"/>
      <c r="H2" s="210"/>
      <c r="I2" s="209"/>
      <c r="J2" s="209"/>
    </row>
    <row r="3" spans="1:11" s="1" customFormat="1" x14ac:dyDescent="0.25">
      <c r="A3" s="208" t="s">
        <v>7</v>
      </c>
      <c r="B3" s="94" t="s">
        <v>154</v>
      </c>
      <c r="C3" s="212">
        <v>4000</v>
      </c>
      <c r="D3" s="12">
        <v>2387</v>
      </c>
      <c r="E3" s="209"/>
      <c r="F3" s="209"/>
      <c r="G3" s="210">
        <v>4000</v>
      </c>
      <c r="H3" s="210">
        <v>4000</v>
      </c>
      <c r="I3" s="7">
        <f>H3-C3</f>
        <v>0</v>
      </c>
      <c r="J3" s="38">
        <f t="shared" ref="J3:J4" si="0">I3/C3</f>
        <v>0</v>
      </c>
      <c r="K3" s="1">
        <f>H3*0.0765</f>
        <v>306</v>
      </c>
    </row>
    <row r="4" spans="1:11" s="1" customFormat="1" x14ac:dyDescent="0.25">
      <c r="A4" s="208" t="s">
        <v>8</v>
      </c>
      <c r="B4" s="94" t="s">
        <v>152</v>
      </c>
      <c r="C4" s="212">
        <v>306</v>
      </c>
      <c r="D4" s="12">
        <v>182.63</v>
      </c>
      <c r="E4" s="209"/>
      <c r="F4" s="209"/>
      <c r="G4" s="212">
        <v>306</v>
      </c>
      <c r="H4" s="212">
        <v>306</v>
      </c>
      <c r="I4" s="7">
        <f t="shared" ref="I4:I7" si="1">H4-C4</f>
        <v>0</v>
      </c>
      <c r="J4" s="38">
        <f t="shared" si="0"/>
        <v>0</v>
      </c>
    </row>
    <row r="5" spans="1:11" x14ac:dyDescent="0.25">
      <c r="A5" s="69" t="s">
        <v>34</v>
      </c>
      <c r="B5" s="94" t="s">
        <v>155</v>
      </c>
      <c r="C5" s="212">
        <v>600</v>
      </c>
      <c r="D5" s="12">
        <v>413.61</v>
      </c>
      <c r="E5" s="12"/>
      <c r="F5" s="101"/>
      <c r="G5" s="212">
        <v>600</v>
      </c>
      <c r="H5" s="212">
        <v>600</v>
      </c>
      <c r="I5" s="7">
        <f t="shared" si="1"/>
        <v>0</v>
      </c>
      <c r="J5" s="38">
        <f>I5/C5</f>
        <v>0</v>
      </c>
    </row>
    <row r="6" spans="1:11" x14ac:dyDescent="0.25">
      <c r="A6" s="69" t="s">
        <v>78</v>
      </c>
      <c r="B6" s="94" t="s">
        <v>19</v>
      </c>
      <c r="C6" s="212">
        <v>500</v>
      </c>
      <c r="D6" s="12"/>
      <c r="E6" s="12"/>
      <c r="F6" s="101"/>
      <c r="G6" s="212">
        <v>500</v>
      </c>
      <c r="H6" s="212">
        <v>500</v>
      </c>
      <c r="I6" s="7">
        <f t="shared" si="1"/>
        <v>0</v>
      </c>
      <c r="J6" s="38">
        <f t="shared" ref="J6:J7" si="2">I6/C6</f>
        <v>0</v>
      </c>
    </row>
    <row r="7" spans="1:11" x14ac:dyDescent="0.25">
      <c r="A7" s="69" t="s">
        <v>79</v>
      </c>
      <c r="B7" s="94" t="s">
        <v>12</v>
      </c>
      <c r="C7" s="212">
        <v>500</v>
      </c>
      <c r="D7" s="12">
        <v>51.75</v>
      </c>
      <c r="E7" s="12"/>
      <c r="F7" s="101"/>
      <c r="G7" s="212">
        <v>500</v>
      </c>
      <c r="H7" s="212">
        <v>500</v>
      </c>
      <c r="I7" s="7">
        <f t="shared" si="1"/>
        <v>0</v>
      </c>
      <c r="J7" s="38">
        <f t="shared" si="2"/>
        <v>0</v>
      </c>
    </row>
    <row r="8" spans="1:11" s="113" customFormat="1" ht="15.6" x14ac:dyDescent="0.3">
      <c r="A8" s="110" t="s">
        <v>14</v>
      </c>
      <c r="B8" s="111" t="s">
        <v>153</v>
      </c>
      <c r="C8" s="8">
        <f>SUM(C3:C7)</f>
        <v>5906</v>
      </c>
      <c r="D8" s="8">
        <f>SUM(D3:D7)</f>
        <v>3034.9900000000002</v>
      </c>
      <c r="E8" s="8">
        <f>SUM(E5:E6)</f>
        <v>0</v>
      </c>
      <c r="F8" s="112"/>
      <c r="G8" s="212">
        <f>SUM(G3:G7)</f>
        <v>5906</v>
      </c>
      <c r="H8" s="212">
        <f>SUM(H3:H7)</f>
        <v>5906</v>
      </c>
      <c r="I8" s="7">
        <f>H8-C8</f>
        <v>0</v>
      </c>
      <c r="J8" s="38">
        <f>I8/C8</f>
        <v>0</v>
      </c>
    </row>
    <row r="9" spans="1:11" x14ac:dyDescent="0.25">
      <c r="C9" s="29"/>
      <c r="D9" s="29"/>
      <c r="E9" s="29"/>
    </row>
    <row r="10" spans="1:11" x14ac:dyDescent="0.25">
      <c r="C10" s="29"/>
      <c r="D10" s="30"/>
      <c r="E10" s="29"/>
    </row>
    <row r="13" spans="1:11" x14ac:dyDescent="0.25">
      <c r="J13" s="1" t="s">
        <v>0</v>
      </c>
    </row>
  </sheetData>
  <pageMargins left="0.75" right="0.75" top="1" bottom="1" header="0.5" footer="0.5"/>
  <pageSetup scale="85" fitToHeight="0" orientation="landscape" r:id="rId1"/>
  <headerFooter alignWithMargins="0">
    <oddFooter>&amp;L&amp;A&amp;C&amp;D &amp;T&amp;R&amp;P of&amp;N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BB0A6-4251-46AD-841D-0140C2B5D8FD}">
  <sheetPr>
    <tabColor rgb="FFFFFF00"/>
    <pageSetUpPr fitToPage="1"/>
  </sheetPr>
  <dimension ref="A1:L29"/>
  <sheetViews>
    <sheetView tabSelected="1" zoomScaleNormal="100" workbookViewId="0">
      <selection activeCell="H4" sqref="H4"/>
    </sheetView>
  </sheetViews>
  <sheetFormatPr defaultRowHeight="13.2" x14ac:dyDescent="0.25"/>
  <cols>
    <col min="1" max="1" width="14.88671875" bestFit="1" customWidth="1"/>
    <col min="2" max="2" width="45.109375" customWidth="1"/>
    <col min="3" max="3" width="11.6640625" style="60" customWidth="1"/>
    <col min="4" max="4" width="10" style="60" customWidth="1"/>
    <col min="5" max="5" width="10" style="60" hidden="1" customWidth="1"/>
    <col min="6" max="6" width="0.109375" customWidth="1"/>
    <col min="7" max="7" width="11.6640625" bestFit="1" customWidth="1"/>
    <col min="8" max="8" width="13.33203125" style="31" bestFit="1" customWidth="1"/>
    <col min="9" max="9" width="9.44140625" customWidth="1"/>
  </cols>
  <sheetData>
    <row r="1" spans="1:12" ht="54" customHeight="1" x14ac:dyDescent="0.25">
      <c r="A1" s="32"/>
      <c r="B1" s="118" t="s">
        <v>87</v>
      </c>
      <c r="C1" s="116" t="s">
        <v>170</v>
      </c>
      <c r="D1" s="116" t="s">
        <v>173</v>
      </c>
      <c r="E1" s="116">
        <f>'[1]CULTURE-CONS COMM 2020'!E1</f>
        <v>0</v>
      </c>
      <c r="F1" s="34" t="str">
        <f>'[1]CULTURE-CONS COMM 2020'!F1</f>
        <v>Comments, Changes
&amp; Adjustments</v>
      </c>
      <c r="G1" s="116" t="s">
        <v>171</v>
      </c>
      <c r="H1" s="83" t="s">
        <v>172</v>
      </c>
      <c r="I1" s="83" t="s">
        <v>5</v>
      </c>
      <c r="J1" s="83" t="s">
        <v>6</v>
      </c>
    </row>
    <row r="2" spans="1:12" ht="15.6" x14ac:dyDescent="0.25">
      <c r="A2" s="106" t="s">
        <v>88</v>
      </c>
      <c r="B2" s="17" t="s">
        <v>87</v>
      </c>
      <c r="C2" s="120"/>
      <c r="D2" s="120"/>
      <c r="E2" s="121"/>
      <c r="F2" s="122"/>
      <c r="G2" s="20"/>
      <c r="H2" s="19"/>
      <c r="I2" s="20"/>
      <c r="J2" s="20"/>
    </row>
    <row r="3" spans="1:12" x14ac:dyDescent="0.25">
      <c r="A3" s="69" t="s">
        <v>58</v>
      </c>
      <c r="B3" s="22" t="s">
        <v>89</v>
      </c>
      <c r="C3" s="23">
        <v>41895</v>
      </c>
      <c r="D3" s="37"/>
      <c r="E3" s="37"/>
      <c r="F3" s="6"/>
      <c r="G3" s="23">
        <v>41895</v>
      </c>
      <c r="H3" s="23">
        <v>41112</v>
      </c>
      <c r="I3" s="7">
        <f t="shared" ref="I3:I8" si="0">H3-C3</f>
        <v>-783</v>
      </c>
      <c r="J3" s="38">
        <f>I3/C3</f>
        <v>-1.8689581095596132E-2</v>
      </c>
    </row>
    <row r="4" spans="1:12" x14ac:dyDescent="0.25">
      <c r="A4" s="69" t="s">
        <v>90</v>
      </c>
      <c r="B4" s="22" t="s">
        <v>91</v>
      </c>
      <c r="C4" s="123"/>
      <c r="D4" s="37"/>
      <c r="E4" s="37"/>
      <c r="F4" s="5"/>
      <c r="G4" s="123"/>
      <c r="H4" s="123"/>
      <c r="I4" s="7">
        <f t="shared" si="0"/>
        <v>0</v>
      </c>
      <c r="J4" s="38" t="e">
        <f>I4/C4</f>
        <v>#DIV/0!</v>
      </c>
    </row>
    <row r="5" spans="1:12" x14ac:dyDescent="0.25">
      <c r="A5" s="69" t="s">
        <v>92</v>
      </c>
      <c r="B5" s="22" t="s">
        <v>93</v>
      </c>
      <c r="C5" s="69"/>
      <c r="D5" s="37"/>
      <c r="E5" s="37"/>
      <c r="F5" s="5"/>
      <c r="G5" s="69"/>
      <c r="H5" s="69"/>
      <c r="I5" s="7">
        <f t="shared" si="0"/>
        <v>0</v>
      </c>
      <c r="J5" s="38"/>
    </row>
    <row r="6" spans="1:12" x14ac:dyDescent="0.25">
      <c r="A6" s="69" t="s">
        <v>94</v>
      </c>
      <c r="B6" s="22" t="s">
        <v>95</v>
      </c>
      <c r="C6" s="124"/>
      <c r="D6" s="37"/>
      <c r="E6" s="37"/>
      <c r="F6" s="5"/>
      <c r="G6" s="124"/>
      <c r="H6" s="124"/>
      <c r="I6" s="7">
        <f t="shared" si="0"/>
        <v>0</v>
      </c>
      <c r="J6" s="38" t="e">
        <f>I6/C6</f>
        <v>#DIV/0!</v>
      </c>
    </row>
    <row r="7" spans="1:12" x14ac:dyDescent="0.25">
      <c r="A7" s="69" t="s">
        <v>96</v>
      </c>
      <c r="B7" s="22" t="s">
        <v>97</v>
      </c>
      <c r="C7" s="23">
        <v>11155</v>
      </c>
      <c r="D7" s="37"/>
      <c r="E7" s="37"/>
      <c r="F7" s="6"/>
      <c r="G7" s="23">
        <v>11155</v>
      </c>
      <c r="H7" s="23"/>
      <c r="I7" s="7">
        <f t="shared" si="0"/>
        <v>-11155</v>
      </c>
      <c r="J7" s="38">
        <f>I7/C7</f>
        <v>-1</v>
      </c>
    </row>
    <row r="8" spans="1:12" ht="15.6" x14ac:dyDescent="0.25">
      <c r="A8" s="106" t="s">
        <v>4</v>
      </c>
      <c r="B8" s="17" t="s">
        <v>87</v>
      </c>
      <c r="C8" s="41">
        <f>SUM(C3:C7)</f>
        <v>53050</v>
      </c>
      <c r="D8" s="41">
        <f>SUM(D3:D7)</f>
        <v>0</v>
      </c>
      <c r="E8" s="41"/>
      <c r="F8" s="42"/>
      <c r="G8" s="125">
        <f>SUM(G3:G7)</f>
        <v>53050</v>
      </c>
      <c r="H8" s="125">
        <f>SUM(H3:H7)</f>
        <v>41112</v>
      </c>
      <c r="I8" s="7">
        <f t="shared" si="0"/>
        <v>-11938</v>
      </c>
      <c r="J8" s="38">
        <f>I8/C8</f>
        <v>-0.2250329877474081</v>
      </c>
      <c r="L8" s="13"/>
    </row>
    <row r="9" spans="1:12" ht="15.6" x14ac:dyDescent="0.25">
      <c r="A9" s="126"/>
      <c r="B9" s="17"/>
      <c r="C9" s="41"/>
      <c r="D9" s="41"/>
      <c r="E9" s="41"/>
      <c r="F9" s="42"/>
      <c r="G9" s="42"/>
      <c r="H9" s="27"/>
      <c r="I9" s="3"/>
      <c r="J9" s="3"/>
      <c r="L9" s="13"/>
    </row>
    <row r="10" spans="1:12" ht="15.6" x14ac:dyDescent="0.25">
      <c r="A10" s="126"/>
      <c r="B10" s="17"/>
      <c r="C10" s="41"/>
      <c r="D10" s="41"/>
      <c r="E10" s="41"/>
      <c r="F10" s="42"/>
      <c r="G10" s="42"/>
      <c r="H10" s="27"/>
      <c r="I10" s="3"/>
      <c r="J10" s="3"/>
      <c r="L10" s="13"/>
    </row>
    <row r="11" spans="1:12" ht="15.6" x14ac:dyDescent="0.25">
      <c r="A11" s="126"/>
      <c r="B11" s="17"/>
      <c r="C11" s="41"/>
      <c r="D11" s="41"/>
      <c r="E11" s="41"/>
      <c r="F11" s="42"/>
      <c r="G11" s="42"/>
      <c r="H11" s="27"/>
      <c r="I11" s="3"/>
      <c r="J11" s="3"/>
      <c r="L11" s="13"/>
    </row>
    <row r="12" spans="1:12" ht="15.75" customHeight="1" x14ac:dyDescent="0.25">
      <c r="A12" s="126"/>
      <c r="B12" s="17"/>
      <c r="C12" s="41"/>
      <c r="D12" s="41"/>
      <c r="E12" s="41"/>
      <c r="F12" s="42"/>
      <c r="G12" s="42"/>
      <c r="H12" s="27"/>
      <c r="I12" s="3"/>
      <c r="J12" s="3"/>
      <c r="L12" s="13"/>
    </row>
    <row r="13" spans="1:12" ht="9" hidden="1" customHeight="1" x14ac:dyDescent="0.25">
      <c r="A13" s="126"/>
      <c r="B13" s="17"/>
      <c r="C13" s="41"/>
      <c r="D13" s="41"/>
      <c r="E13" s="41"/>
      <c r="F13" s="42"/>
      <c r="G13" s="42"/>
      <c r="H13" s="27"/>
      <c r="I13" s="3"/>
      <c r="J13" s="3"/>
      <c r="L13" s="13"/>
    </row>
    <row r="14" spans="1:12" hidden="1" x14ac:dyDescent="0.25">
      <c r="A14" s="3"/>
      <c r="B14" s="3"/>
      <c r="C14" s="37"/>
      <c r="D14" s="37"/>
      <c r="E14" s="37"/>
      <c r="F14" s="3"/>
      <c r="G14" s="3"/>
      <c r="H14" s="47"/>
      <c r="I14" s="3"/>
      <c r="J14" s="3"/>
    </row>
    <row r="15" spans="1:12" ht="50.25" customHeight="1" x14ac:dyDescent="0.25">
      <c r="A15" s="3"/>
      <c r="B15" s="127" t="s">
        <v>2</v>
      </c>
      <c r="C15" s="119" t="str">
        <f>C1</f>
        <v>2024 Budget</v>
      </c>
      <c r="D15" s="116" t="str">
        <f t="shared" ref="D15:H15" si="1">D1</f>
        <v xml:space="preserve">2024 Unaudited </v>
      </c>
      <c r="E15" s="116">
        <f t="shared" si="1"/>
        <v>0</v>
      </c>
      <c r="F15" s="116" t="str">
        <f t="shared" si="1"/>
        <v>Comments, Changes
&amp; Adjustments</v>
      </c>
      <c r="G15" s="116" t="str">
        <f t="shared" si="1"/>
        <v>2025 Default</v>
      </c>
      <c r="H15" s="116" t="str">
        <f t="shared" si="1"/>
        <v>2025 Proposed</v>
      </c>
      <c r="I15" s="83" t="s">
        <v>5</v>
      </c>
      <c r="J15" s="83" t="s">
        <v>6</v>
      </c>
    </row>
    <row r="16" spans="1:12" ht="15.6" x14ac:dyDescent="0.3">
      <c r="A16" s="106" t="s">
        <v>99</v>
      </c>
      <c r="B16" s="4" t="s">
        <v>2</v>
      </c>
      <c r="C16" s="36"/>
      <c r="D16" s="20"/>
      <c r="E16" s="122"/>
      <c r="F16" s="122"/>
      <c r="G16" s="20"/>
      <c r="H16" s="19"/>
      <c r="I16" s="20"/>
      <c r="J16" s="20"/>
    </row>
    <row r="17" spans="1:10" x14ac:dyDescent="0.25">
      <c r="A17" s="61" t="s">
        <v>15</v>
      </c>
      <c r="B17" s="6" t="s">
        <v>100</v>
      </c>
      <c r="C17" s="128">
        <v>20000</v>
      </c>
      <c r="D17" s="129">
        <v>0</v>
      </c>
      <c r="E17" s="7"/>
      <c r="F17" s="3"/>
      <c r="G17" s="128">
        <v>20000</v>
      </c>
      <c r="H17" s="26">
        <v>20000</v>
      </c>
      <c r="I17" s="98">
        <f>H17-C17</f>
        <v>0</v>
      </c>
      <c r="J17" s="3">
        <f>I17/C17</f>
        <v>0</v>
      </c>
    </row>
    <row r="18" spans="1:10" x14ac:dyDescent="0.25">
      <c r="A18" s="9"/>
      <c r="B18" s="6"/>
      <c r="C18" s="129"/>
      <c r="D18" s="3"/>
      <c r="E18" s="3"/>
      <c r="F18" s="3"/>
      <c r="G18" s="3" t="s">
        <v>169</v>
      </c>
      <c r="H18" s="47"/>
      <c r="I18" s="98">
        <f>H18-C18</f>
        <v>0</v>
      </c>
      <c r="J18" s="3"/>
    </row>
    <row r="19" spans="1:10" x14ac:dyDescent="0.25">
      <c r="A19" s="9"/>
      <c r="B19" s="6"/>
      <c r="C19" s="129"/>
      <c r="D19" s="129"/>
      <c r="E19" s="3"/>
      <c r="F19" s="3"/>
      <c r="G19" s="3"/>
      <c r="H19" s="47"/>
      <c r="I19" s="98">
        <f>H19-C19</f>
        <v>0</v>
      </c>
      <c r="J19" s="3"/>
    </row>
    <row r="20" spans="1:10" ht="15.6" x14ac:dyDescent="0.3">
      <c r="A20" s="4" t="s">
        <v>4</v>
      </c>
      <c r="B20" s="4" t="s">
        <v>2</v>
      </c>
      <c r="C20" s="62">
        <f>SUM(C16:C19)</f>
        <v>20000</v>
      </c>
      <c r="D20" s="62">
        <f>SUM(D16:D19)</f>
        <v>0</v>
      </c>
      <c r="E20" s="62">
        <f>SUM(E16:E19)</f>
        <v>0</v>
      </c>
      <c r="F20" s="62">
        <f>SUM(F16:F19)</f>
        <v>0</v>
      </c>
      <c r="G20" s="62">
        <f>SUM(G17:G19)</f>
        <v>20000</v>
      </c>
      <c r="H20" s="62">
        <f>SUM(H16:H19)</f>
        <v>20000</v>
      </c>
      <c r="I20" s="98">
        <f>H20-C20</f>
        <v>0</v>
      </c>
      <c r="J20" s="3">
        <f>I20/C20</f>
        <v>0</v>
      </c>
    </row>
    <row r="21" spans="1:10" x14ac:dyDescent="0.25">
      <c r="C21"/>
      <c r="D21"/>
      <c r="E21"/>
    </row>
    <row r="22" spans="1:10" x14ac:dyDescent="0.25">
      <c r="C22"/>
      <c r="D22" s="130"/>
      <c r="E22"/>
    </row>
    <row r="23" spans="1:10" x14ac:dyDescent="0.25">
      <c r="C23"/>
      <c r="D23"/>
      <c r="E23"/>
    </row>
    <row r="24" spans="1:10" x14ac:dyDescent="0.25">
      <c r="C24"/>
      <c r="D24"/>
      <c r="E24"/>
    </row>
    <row r="25" spans="1:10" x14ac:dyDescent="0.25">
      <c r="C25"/>
      <c r="D25"/>
      <c r="E25"/>
    </row>
    <row r="26" spans="1:10" x14ac:dyDescent="0.25">
      <c r="C26"/>
      <c r="D26"/>
      <c r="E26"/>
    </row>
    <row r="27" spans="1:10" x14ac:dyDescent="0.25">
      <c r="C27"/>
      <c r="D27"/>
      <c r="E27"/>
    </row>
    <row r="28" spans="1:10" x14ac:dyDescent="0.25">
      <c r="C28"/>
      <c r="D28"/>
      <c r="E28"/>
    </row>
    <row r="29" spans="1:10" x14ac:dyDescent="0.25">
      <c r="C29"/>
      <c r="D29"/>
      <c r="E29"/>
    </row>
  </sheetData>
  <pageMargins left="0.75" right="0.75" top="1" bottom="1" header="0.5" footer="0.5"/>
  <pageSetup scale="98" orientation="landscape" r:id="rId1"/>
  <headerFooter alignWithMargins="0">
    <oddFooter>&amp;L&amp;A&amp;C&amp;D &amp;T&amp;R&amp;P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866A7-1EEE-4646-B2AE-D76CEEB527F1}">
  <sheetPr>
    <tabColor theme="0"/>
    <pageSetUpPr fitToPage="1"/>
  </sheetPr>
  <dimension ref="A1:I67"/>
  <sheetViews>
    <sheetView topLeftCell="A34" zoomScaleNormal="100" zoomScaleSheetLayoutView="100" workbookViewId="0">
      <selection activeCell="S42" sqref="S42"/>
    </sheetView>
  </sheetViews>
  <sheetFormatPr defaultRowHeight="13.2" x14ac:dyDescent="0.25"/>
  <cols>
    <col min="1" max="1" width="12.109375" customWidth="1"/>
    <col min="2" max="2" width="55.109375" customWidth="1"/>
    <col min="3" max="4" width="11.5546875" style="117" customWidth="1"/>
    <col min="5" max="5" width="11.5546875" style="117" hidden="1" customWidth="1"/>
    <col min="6" max="6" width="11.6640625" hidden="1" customWidth="1"/>
    <col min="7" max="7" width="20.44140625" customWidth="1"/>
    <col min="8" max="8" width="10.5546875" customWidth="1"/>
  </cols>
  <sheetData>
    <row r="1" spans="1:7" ht="39.6" hidden="1" x14ac:dyDescent="0.25">
      <c r="A1" s="131"/>
      <c r="C1" s="116" t="str">
        <f>'[1]COUNTRY CLUB 2020'!C1</f>
        <v>2019 Budget</v>
      </c>
      <c r="D1" s="116" t="str">
        <f>'[1]COUNTRY CLUB 2020'!D1</f>
        <v>2019 Unaudited 12/30/19</v>
      </c>
      <c r="E1" s="116">
        <f>'[1]COUNTRY CLUB 2020'!E1</f>
        <v>0</v>
      </c>
      <c r="F1" s="15" t="s">
        <v>101</v>
      </c>
      <c r="G1" s="116" t="s">
        <v>102</v>
      </c>
    </row>
    <row r="2" spans="1:7" ht="16.2" hidden="1" thickBot="1" x14ac:dyDescent="0.3">
      <c r="A2" s="132" t="s">
        <v>103</v>
      </c>
      <c r="B2" s="133" t="s">
        <v>104</v>
      </c>
      <c r="C2" s="134"/>
      <c r="D2" s="135"/>
      <c r="E2" s="135"/>
      <c r="G2" s="135"/>
    </row>
    <row r="3" spans="1:7" hidden="1" x14ac:dyDescent="0.25">
      <c r="A3" s="136" t="s">
        <v>105</v>
      </c>
      <c r="B3" s="137"/>
      <c r="C3" s="138"/>
      <c r="D3" s="138"/>
      <c r="E3" s="138"/>
      <c r="G3" s="138"/>
    </row>
    <row r="4" spans="1:7" hidden="1" x14ac:dyDescent="0.25">
      <c r="A4" s="139" t="s">
        <v>106</v>
      </c>
      <c r="B4" s="140" t="s">
        <v>107</v>
      </c>
      <c r="C4" s="141"/>
      <c r="D4" s="142"/>
      <c r="E4" s="142"/>
      <c r="G4" s="142"/>
    </row>
    <row r="5" spans="1:7" hidden="1" x14ac:dyDescent="0.25">
      <c r="A5" s="143" t="s">
        <v>108</v>
      </c>
      <c r="B5" s="28" t="s">
        <v>109</v>
      </c>
      <c r="C5" s="144">
        <v>15000</v>
      </c>
      <c r="D5" s="145">
        <v>17216</v>
      </c>
      <c r="E5" s="142"/>
      <c r="G5" s="145">
        <v>15000</v>
      </c>
    </row>
    <row r="6" spans="1:7" hidden="1" x14ac:dyDescent="0.25">
      <c r="A6" s="139" t="s">
        <v>110</v>
      </c>
      <c r="B6" s="140" t="s">
        <v>111</v>
      </c>
      <c r="C6" s="141"/>
      <c r="D6" s="142"/>
      <c r="E6" s="142"/>
      <c r="G6" s="146"/>
    </row>
    <row r="7" spans="1:7" hidden="1" x14ac:dyDescent="0.25">
      <c r="A7" s="139" t="s">
        <v>112</v>
      </c>
      <c r="B7" s="140" t="s">
        <v>113</v>
      </c>
      <c r="C7" s="144">
        <v>1500</v>
      </c>
      <c r="D7" s="145">
        <v>3659</v>
      </c>
      <c r="E7" s="142"/>
      <c r="G7" s="145">
        <v>3600</v>
      </c>
    </row>
    <row r="8" spans="1:7" hidden="1" x14ac:dyDescent="0.25">
      <c r="A8" s="143" t="s">
        <v>114</v>
      </c>
      <c r="B8" s="28" t="s">
        <v>115</v>
      </c>
      <c r="C8" s="144">
        <v>1000</v>
      </c>
      <c r="D8" s="145"/>
      <c r="E8" s="142"/>
      <c r="G8" s="145"/>
    </row>
    <row r="9" spans="1:7" hidden="1" x14ac:dyDescent="0.25">
      <c r="A9" s="139" t="s">
        <v>116</v>
      </c>
      <c r="B9" s="140" t="s">
        <v>117</v>
      </c>
      <c r="C9" s="144">
        <v>5000</v>
      </c>
      <c r="D9" s="145">
        <v>3264</v>
      </c>
      <c r="E9" s="142"/>
      <c r="G9" s="145">
        <v>3000</v>
      </c>
    </row>
    <row r="10" spans="1:7" hidden="1" x14ac:dyDescent="0.25">
      <c r="A10" s="147" t="s">
        <v>118</v>
      </c>
      <c r="B10" s="28" t="s">
        <v>119</v>
      </c>
      <c r="C10" s="144">
        <v>8000</v>
      </c>
      <c r="D10" s="145">
        <v>17818</v>
      </c>
      <c r="E10" s="142"/>
      <c r="G10" s="145">
        <v>17000</v>
      </c>
    </row>
    <row r="11" spans="1:7" hidden="1" x14ac:dyDescent="0.25">
      <c r="A11" s="139" t="s">
        <v>120</v>
      </c>
      <c r="B11" s="140" t="s">
        <v>121</v>
      </c>
      <c r="C11" s="144">
        <v>600</v>
      </c>
      <c r="D11" s="145">
        <v>1680</v>
      </c>
      <c r="E11" s="142"/>
      <c r="G11" s="145">
        <v>1600</v>
      </c>
    </row>
    <row r="12" spans="1:7" hidden="1" x14ac:dyDescent="0.25">
      <c r="A12" s="143" t="s">
        <v>122</v>
      </c>
      <c r="B12" s="28" t="s">
        <v>123</v>
      </c>
      <c r="C12" s="148">
        <v>25</v>
      </c>
      <c r="D12" s="145">
        <v>84</v>
      </c>
      <c r="E12" s="142"/>
      <c r="G12" s="142">
        <v>70</v>
      </c>
    </row>
    <row r="13" spans="1:7" ht="14.4" hidden="1" thickBot="1" x14ac:dyDescent="0.3">
      <c r="A13" s="149"/>
      <c r="B13" s="150" t="s">
        <v>124</v>
      </c>
      <c r="C13" s="151">
        <f>SUM(C4:C12)</f>
        <v>31125</v>
      </c>
      <c r="D13" s="151">
        <f>SUM(D4:D12)</f>
        <v>43721</v>
      </c>
      <c r="E13" s="152"/>
      <c r="G13" s="151">
        <f>SUM(G4:G12)</f>
        <v>40270</v>
      </c>
    </row>
    <row r="14" spans="1:7" hidden="1" x14ac:dyDescent="0.25">
      <c r="A14" s="149"/>
      <c r="B14" s="153" t="s">
        <v>125</v>
      </c>
      <c r="C14" s="154"/>
      <c r="D14" s="154"/>
      <c r="E14" s="154"/>
      <c r="G14" s="154"/>
    </row>
    <row r="15" spans="1:7" ht="16.2" hidden="1" thickBot="1" x14ac:dyDescent="0.3">
      <c r="A15" s="150"/>
      <c r="B15" s="155" t="s">
        <v>126</v>
      </c>
      <c r="C15" s="156"/>
      <c r="D15" s="156"/>
      <c r="E15" s="156"/>
      <c r="G15" s="156"/>
    </row>
    <row r="16" spans="1:7" hidden="1" x14ac:dyDescent="0.25">
      <c r="A16" s="149"/>
      <c r="B16" s="102"/>
      <c r="C16" s="31"/>
      <c r="D16" s="31"/>
      <c r="E16" s="31"/>
    </row>
    <row r="17" spans="1:8" hidden="1" x14ac:dyDescent="0.25">
      <c r="A17" s="149"/>
      <c r="B17" s="102"/>
      <c r="C17" s="31"/>
      <c r="D17" s="31"/>
      <c r="E17" s="31"/>
    </row>
    <row r="18" spans="1:8" ht="40.200000000000003" hidden="1" thickBot="1" x14ac:dyDescent="0.3">
      <c r="A18" s="149"/>
      <c r="B18" s="137"/>
      <c r="C18" s="157" t="str">
        <f>C1</f>
        <v>2019 Budget</v>
      </c>
      <c r="D18" s="157" t="str">
        <f>D1</f>
        <v>2019 Unaudited 12/30/19</v>
      </c>
      <c r="E18" s="157">
        <f>E1</f>
        <v>0</v>
      </c>
      <c r="F18" s="158" t="str">
        <f>F1</f>
        <v>Adjustments,
Changes
&amp; Comments</v>
      </c>
      <c r="G18" s="159" t="s">
        <v>102</v>
      </c>
    </row>
    <row r="19" spans="1:8" ht="15.6" hidden="1" x14ac:dyDescent="0.25">
      <c r="A19" s="160" t="str">
        <f>A2</f>
        <v>10</v>
      </c>
      <c r="B19" s="161" t="str">
        <f>B2</f>
        <v>Parks &amp; Rec. Special Revenue Fund</v>
      </c>
      <c r="C19" s="135"/>
      <c r="D19" s="135"/>
      <c r="E19" s="135"/>
      <c r="F19" s="162" t="s">
        <v>127</v>
      </c>
      <c r="G19" s="163"/>
    </row>
    <row r="20" spans="1:8" hidden="1" x14ac:dyDescent="0.25">
      <c r="A20" s="69"/>
      <c r="B20" s="22" t="s">
        <v>128</v>
      </c>
      <c r="C20" s="144"/>
      <c r="D20" s="144"/>
      <c r="E20" s="144"/>
      <c r="F20" s="164"/>
      <c r="G20" s="144">
        <v>6720</v>
      </c>
    </row>
    <row r="21" spans="1:8" hidden="1" x14ac:dyDescent="0.25">
      <c r="A21" s="69"/>
      <c r="B21" s="22" t="s">
        <v>129</v>
      </c>
      <c r="C21" s="144"/>
      <c r="D21" s="144"/>
      <c r="E21" s="144"/>
      <c r="F21" s="164"/>
      <c r="G21" s="144">
        <v>515</v>
      </c>
    </row>
    <row r="22" spans="1:8" hidden="1" x14ac:dyDescent="0.25">
      <c r="A22" s="69" t="s">
        <v>9</v>
      </c>
      <c r="B22" s="22" t="s">
        <v>130</v>
      </c>
      <c r="C22" s="144">
        <v>1200</v>
      </c>
      <c r="D22" s="144">
        <v>869</v>
      </c>
      <c r="E22" s="144">
        <v>1200</v>
      </c>
      <c r="F22" s="164"/>
      <c r="G22" s="144">
        <v>1000</v>
      </c>
    </row>
    <row r="23" spans="1:8" hidden="1" x14ac:dyDescent="0.25">
      <c r="A23" s="69" t="s">
        <v>38</v>
      </c>
      <c r="B23" s="22" t="s">
        <v>131</v>
      </c>
      <c r="C23" s="144">
        <v>1000</v>
      </c>
      <c r="D23" s="144">
        <v>636</v>
      </c>
      <c r="E23" s="144">
        <v>1000</v>
      </c>
      <c r="F23" s="165"/>
      <c r="G23" s="5">
        <v>1000</v>
      </c>
    </row>
    <row r="24" spans="1:8" hidden="1" x14ac:dyDescent="0.25">
      <c r="A24" s="166" t="s">
        <v>16</v>
      </c>
      <c r="B24" s="167" t="s">
        <v>132</v>
      </c>
      <c r="C24" s="168">
        <v>600</v>
      </c>
      <c r="D24" s="169">
        <v>766</v>
      </c>
      <c r="E24" s="170">
        <v>600</v>
      </c>
      <c r="F24" s="171"/>
      <c r="G24" s="25">
        <v>800</v>
      </c>
      <c r="H24" s="10"/>
    </row>
    <row r="25" spans="1:8" hidden="1" x14ac:dyDescent="0.25">
      <c r="A25" s="69" t="s">
        <v>13</v>
      </c>
      <c r="B25" s="172" t="s">
        <v>133</v>
      </c>
      <c r="C25" s="173">
        <v>600</v>
      </c>
      <c r="D25" s="23">
        <v>358</v>
      </c>
      <c r="E25" s="174">
        <v>600</v>
      </c>
      <c r="F25" s="175"/>
      <c r="G25" s="23">
        <v>500</v>
      </c>
    </row>
    <row r="26" spans="1:8" hidden="1" x14ac:dyDescent="0.25">
      <c r="A26" s="69" t="s">
        <v>134</v>
      </c>
      <c r="B26" s="172" t="s">
        <v>135</v>
      </c>
      <c r="C26" s="176">
        <v>2000</v>
      </c>
      <c r="D26" s="177">
        <v>1765</v>
      </c>
      <c r="E26" s="178">
        <v>2000</v>
      </c>
      <c r="F26" s="2"/>
      <c r="G26" s="177">
        <v>1800</v>
      </c>
    </row>
    <row r="27" spans="1:8" hidden="1" x14ac:dyDescent="0.25">
      <c r="A27" s="69" t="s">
        <v>136</v>
      </c>
      <c r="B27" s="172" t="s">
        <v>117</v>
      </c>
      <c r="C27" s="173">
        <v>10000</v>
      </c>
      <c r="D27" s="23">
        <v>11668</v>
      </c>
      <c r="E27" s="174">
        <v>10000</v>
      </c>
      <c r="F27" s="2"/>
      <c r="G27" s="23">
        <v>11000</v>
      </c>
    </row>
    <row r="28" spans="1:8" hidden="1" x14ac:dyDescent="0.25">
      <c r="A28" s="69" t="s">
        <v>74</v>
      </c>
      <c r="B28" s="179" t="s">
        <v>137</v>
      </c>
      <c r="C28" s="173">
        <v>5500</v>
      </c>
      <c r="D28" s="23">
        <v>3893</v>
      </c>
      <c r="E28" s="174">
        <v>5500</v>
      </c>
      <c r="F28" s="2"/>
      <c r="G28" s="23">
        <v>5935</v>
      </c>
    </row>
    <row r="29" spans="1:8" ht="15.75" hidden="1" customHeight="1" x14ac:dyDescent="0.25">
      <c r="A29" s="69" t="s">
        <v>138</v>
      </c>
      <c r="B29" s="22" t="s">
        <v>139</v>
      </c>
      <c r="C29" s="144">
        <v>500</v>
      </c>
      <c r="D29" s="144">
        <v>317</v>
      </c>
      <c r="E29" s="144">
        <v>500</v>
      </c>
      <c r="G29" s="23">
        <v>500</v>
      </c>
    </row>
    <row r="30" spans="1:8" s="60" customFormat="1" hidden="1" x14ac:dyDescent="0.25">
      <c r="A30" s="69" t="s">
        <v>140</v>
      </c>
      <c r="B30" s="22" t="s">
        <v>141</v>
      </c>
      <c r="C30" s="23">
        <v>5000</v>
      </c>
      <c r="D30" s="23">
        <v>5337</v>
      </c>
      <c r="E30" s="23">
        <v>5000</v>
      </c>
      <c r="F30" s="171"/>
      <c r="G30" s="23">
        <v>5500</v>
      </c>
      <c r="H30"/>
    </row>
    <row r="31" spans="1:8" s="60" customFormat="1" hidden="1" x14ac:dyDescent="0.25">
      <c r="A31" s="69" t="s">
        <v>142</v>
      </c>
      <c r="B31" s="22" t="s">
        <v>143</v>
      </c>
      <c r="C31" s="23">
        <v>5000</v>
      </c>
      <c r="D31" s="23">
        <v>2861</v>
      </c>
      <c r="E31" s="23">
        <v>5000</v>
      </c>
      <c r="F31" s="171"/>
      <c r="G31" s="23">
        <v>5000</v>
      </c>
      <c r="H31"/>
    </row>
    <row r="32" spans="1:8" s="60" customFormat="1" hidden="1" x14ac:dyDescent="0.25">
      <c r="A32" s="69" t="s">
        <v>144</v>
      </c>
      <c r="B32" s="22" t="s">
        <v>113</v>
      </c>
      <c r="C32" s="180"/>
      <c r="D32" s="180" t="s">
        <v>3</v>
      </c>
      <c r="E32" s="180"/>
      <c r="F32" s="171"/>
      <c r="G32" s="5"/>
      <c r="H32"/>
    </row>
    <row r="33" spans="1:9" ht="15.6" hidden="1" x14ac:dyDescent="0.25">
      <c r="A33" s="181" t="s">
        <v>14</v>
      </c>
      <c r="B33" s="182" t="str">
        <f>B19</f>
        <v>Parks &amp; Rec. Special Revenue Fund</v>
      </c>
      <c r="C33" s="183">
        <f>SUM(C20:C32)</f>
        <v>31400</v>
      </c>
      <c r="D33" s="183">
        <f>SUM(D20:D32)</f>
        <v>28470</v>
      </c>
      <c r="E33" s="183">
        <f>SUM(E20:E32)</f>
        <v>31400</v>
      </c>
      <c r="F33" s="184">
        <f>SUM(F20:F32)</f>
        <v>0</v>
      </c>
      <c r="G33" s="183">
        <f>SUM(G20:G32)</f>
        <v>40270</v>
      </c>
    </row>
    <row r="34" spans="1:9" ht="39.6" x14ac:dyDescent="0.25">
      <c r="A34" s="185"/>
      <c r="B34" s="186" t="s">
        <v>148</v>
      </c>
      <c r="C34" s="187" t="s">
        <v>159</v>
      </c>
      <c r="D34" s="187" t="s">
        <v>158</v>
      </c>
      <c r="E34" s="187" t="s">
        <v>98</v>
      </c>
      <c r="F34" s="44" t="s">
        <v>101</v>
      </c>
      <c r="G34" s="187" t="s">
        <v>160</v>
      </c>
      <c r="H34" s="187" t="s">
        <v>145</v>
      </c>
      <c r="I34" s="187" t="s">
        <v>6</v>
      </c>
    </row>
    <row r="35" spans="1:9" ht="15.6" x14ac:dyDescent="0.25">
      <c r="A35" s="91"/>
      <c r="B35" s="188" t="s">
        <v>149</v>
      </c>
      <c r="C35" s="189"/>
      <c r="D35" s="189"/>
      <c r="E35" s="189"/>
      <c r="F35" s="3"/>
      <c r="G35" s="189"/>
      <c r="H35" s="20"/>
      <c r="I35" s="20"/>
    </row>
    <row r="36" spans="1:9" x14ac:dyDescent="0.25">
      <c r="A36" s="53" t="s">
        <v>146</v>
      </c>
      <c r="B36" s="68"/>
      <c r="C36" s="190"/>
      <c r="D36" s="190"/>
      <c r="E36" s="190"/>
      <c r="F36" s="3"/>
      <c r="G36" s="190"/>
      <c r="H36" s="20"/>
      <c r="I36" s="20"/>
    </row>
    <row r="37" spans="1:9" x14ac:dyDescent="0.25">
      <c r="A37" s="3"/>
      <c r="B37" s="6"/>
      <c r="C37" s="144"/>
      <c r="D37" s="144"/>
      <c r="E37" s="141"/>
      <c r="F37" s="3"/>
      <c r="G37" s="144"/>
      <c r="H37" s="7">
        <f>G37-C37</f>
        <v>0</v>
      </c>
      <c r="I37" s="38" t="e">
        <f>H37/C37</f>
        <v>#DIV/0!</v>
      </c>
    </row>
    <row r="38" spans="1:9" x14ac:dyDescent="0.25">
      <c r="A38" s="69"/>
      <c r="B38" s="22"/>
      <c r="C38" s="144"/>
      <c r="D38" s="144"/>
      <c r="E38" s="141"/>
      <c r="F38" s="3"/>
      <c r="G38" s="144"/>
      <c r="H38" s="7">
        <f t="shared" ref="H38:H44" si="0">G38-C38</f>
        <v>0</v>
      </c>
      <c r="I38" s="38" t="e">
        <f t="shared" ref="I38:I44" si="1">H38/C38</f>
        <v>#DIV/0!</v>
      </c>
    </row>
    <row r="39" spans="1:9" x14ac:dyDescent="0.25">
      <c r="A39" s="69"/>
      <c r="B39" s="22"/>
      <c r="C39" s="144"/>
      <c r="D39" s="144"/>
      <c r="E39" s="141"/>
      <c r="F39" s="3"/>
      <c r="G39" s="144"/>
      <c r="H39" s="7">
        <f t="shared" si="0"/>
        <v>0</v>
      </c>
      <c r="I39" s="38" t="e">
        <f t="shared" si="1"/>
        <v>#DIV/0!</v>
      </c>
    </row>
    <row r="40" spans="1:9" x14ac:dyDescent="0.25">
      <c r="A40" s="69"/>
      <c r="B40" s="22"/>
      <c r="C40" s="144"/>
      <c r="D40" s="144"/>
      <c r="E40" s="141"/>
      <c r="F40" s="3"/>
      <c r="G40" s="144"/>
      <c r="H40" s="7">
        <f t="shared" si="0"/>
        <v>0</v>
      </c>
      <c r="I40" s="38" t="e">
        <f t="shared" si="1"/>
        <v>#DIV/0!</v>
      </c>
    </row>
    <row r="41" spans="1:9" x14ac:dyDescent="0.25">
      <c r="A41" s="69"/>
      <c r="B41" s="22"/>
      <c r="C41" s="144"/>
      <c r="D41" s="144"/>
      <c r="E41" s="141"/>
      <c r="F41" s="3"/>
      <c r="G41" s="144"/>
      <c r="H41" s="7">
        <f t="shared" si="0"/>
        <v>0</v>
      </c>
      <c r="I41" s="38" t="e">
        <f t="shared" si="1"/>
        <v>#DIV/0!</v>
      </c>
    </row>
    <row r="42" spans="1:9" x14ac:dyDescent="0.25">
      <c r="A42" s="69"/>
      <c r="B42" s="22"/>
      <c r="C42" s="144"/>
      <c r="D42" s="144"/>
      <c r="E42" s="141"/>
      <c r="F42" s="3"/>
      <c r="G42" s="144"/>
      <c r="H42" s="7">
        <f t="shared" si="0"/>
        <v>0</v>
      </c>
      <c r="I42" s="38" t="e">
        <f t="shared" si="1"/>
        <v>#DIV/0!</v>
      </c>
    </row>
    <row r="43" spans="1:9" x14ac:dyDescent="0.25">
      <c r="A43" s="69"/>
      <c r="B43" s="22"/>
      <c r="C43" s="144"/>
      <c r="D43" s="144"/>
      <c r="E43" s="141"/>
      <c r="F43" s="3"/>
      <c r="G43" s="144"/>
      <c r="H43" s="7">
        <f t="shared" si="0"/>
        <v>0</v>
      </c>
      <c r="I43" s="38" t="e">
        <f t="shared" si="1"/>
        <v>#DIV/0!</v>
      </c>
    </row>
    <row r="44" spans="1:9" ht="15.6" x14ac:dyDescent="0.25">
      <c r="A44" s="17" t="s">
        <v>14</v>
      </c>
      <c r="B44" s="21" t="s">
        <v>124</v>
      </c>
      <c r="C44" s="191">
        <f>SUM(C37:C43)</f>
        <v>0</v>
      </c>
      <c r="D44" s="191">
        <f>SUM(D37:D43)</f>
        <v>0</v>
      </c>
      <c r="E44" s="192"/>
      <c r="F44" s="3"/>
      <c r="G44" s="191">
        <f>SUM(G37:G43)</f>
        <v>0</v>
      </c>
      <c r="H44" s="193">
        <f t="shared" si="0"/>
        <v>0</v>
      </c>
      <c r="I44" s="38" t="e">
        <f t="shared" si="1"/>
        <v>#DIV/0!</v>
      </c>
    </row>
    <row r="45" spans="1:9" x14ac:dyDescent="0.25">
      <c r="A45" s="149"/>
      <c r="B45" s="194"/>
      <c r="C45" s="195"/>
      <c r="D45" s="195"/>
      <c r="E45" s="195"/>
      <c r="G45" s="195"/>
    </row>
    <row r="46" spans="1:9" x14ac:dyDescent="0.25">
      <c r="A46" s="149"/>
      <c r="B46" s="102"/>
      <c r="C46" s="31"/>
      <c r="D46" s="31"/>
      <c r="E46" s="31"/>
    </row>
    <row r="47" spans="1:9" x14ac:dyDescent="0.25">
      <c r="A47" s="149"/>
      <c r="B47" s="102"/>
      <c r="C47" s="31"/>
      <c r="D47" s="31"/>
      <c r="E47" s="31"/>
    </row>
    <row r="48" spans="1:9" ht="30.6" x14ac:dyDescent="0.25">
      <c r="A48" s="196"/>
      <c r="B48" s="197" t="s">
        <v>150</v>
      </c>
      <c r="C48" s="187" t="s">
        <v>159</v>
      </c>
      <c r="D48" s="187" t="s">
        <v>158</v>
      </c>
      <c r="E48" s="198" t="s">
        <v>98</v>
      </c>
      <c r="F48" s="34" t="s">
        <v>101</v>
      </c>
      <c r="G48" s="199" t="s">
        <v>157</v>
      </c>
      <c r="H48" s="200" t="s">
        <v>145</v>
      </c>
      <c r="I48" s="200" t="s">
        <v>6</v>
      </c>
    </row>
    <row r="49" spans="1:9" ht="15.6" x14ac:dyDescent="0.25">
      <c r="A49" s="201"/>
      <c r="B49" s="202" t="s">
        <v>149</v>
      </c>
      <c r="C49" s="189"/>
      <c r="D49" s="189"/>
      <c r="E49" s="189"/>
      <c r="F49" s="46" t="s">
        <v>127</v>
      </c>
      <c r="G49" s="20"/>
      <c r="H49" s="20"/>
      <c r="I49" s="20"/>
    </row>
    <row r="50" spans="1:9" x14ac:dyDescent="0.25">
      <c r="A50" s="53" t="s">
        <v>151</v>
      </c>
      <c r="B50" s="22"/>
      <c r="C50" s="203"/>
      <c r="D50" s="144"/>
      <c r="E50" s="144"/>
      <c r="F50" s="46"/>
      <c r="G50" s="144"/>
      <c r="H50" s="7">
        <f>G50-C50</f>
        <v>0</v>
      </c>
      <c r="I50" s="24" t="e">
        <f>H50/C50</f>
        <v>#DIV/0!</v>
      </c>
    </row>
    <row r="51" spans="1:9" x14ac:dyDescent="0.25">
      <c r="A51" s="69"/>
      <c r="B51" s="22"/>
      <c r="C51" s="203"/>
      <c r="D51" s="144"/>
      <c r="E51" s="144"/>
      <c r="F51" s="46"/>
      <c r="G51" s="144"/>
      <c r="H51" s="7">
        <f t="shared" ref="H51:H63" si="2">G51-C51</f>
        <v>0</v>
      </c>
      <c r="I51" s="24" t="e">
        <f t="shared" ref="I51:I63" si="3">H51/C51</f>
        <v>#DIV/0!</v>
      </c>
    </row>
    <row r="52" spans="1:9" x14ac:dyDescent="0.25">
      <c r="A52" s="69"/>
      <c r="B52" s="22"/>
      <c r="C52" s="203"/>
      <c r="D52" s="144"/>
      <c r="E52" s="144"/>
      <c r="F52" s="46"/>
      <c r="G52" s="144"/>
      <c r="H52" s="7">
        <f t="shared" si="2"/>
        <v>0</v>
      </c>
      <c r="I52" s="24" t="e">
        <f>H52/C52</f>
        <v>#DIV/0!</v>
      </c>
    </row>
    <row r="53" spans="1:9" x14ac:dyDescent="0.25">
      <c r="A53" s="69"/>
      <c r="B53" s="22"/>
      <c r="C53" s="203"/>
      <c r="D53" s="144"/>
      <c r="E53" s="144"/>
      <c r="F53" s="79"/>
      <c r="G53" s="5"/>
      <c r="H53" s="7">
        <f t="shared" si="2"/>
        <v>0</v>
      </c>
      <c r="I53" s="24" t="e">
        <f t="shared" si="3"/>
        <v>#DIV/0!</v>
      </c>
    </row>
    <row r="54" spans="1:9" x14ac:dyDescent="0.25">
      <c r="A54" s="69"/>
      <c r="B54" s="172"/>
      <c r="C54" s="203"/>
      <c r="D54" s="144"/>
      <c r="E54" s="204"/>
      <c r="F54" s="12"/>
      <c r="G54" s="144"/>
      <c r="H54" s="7">
        <f t="shared" si="2"/>
        <v>0</v>
      </c>
      <c r="I54" s="24" t="e">
        <f t="shared" si="3"/>
        <v>#DIV/0!</v>
      </c>
    </row>
    <row r="55" spans="1:9" x14ac:dyDescent="0.25">
      <c r="A55" s="69"/>
      <c r="B55" s="172"/>
      <c r="C55" s="95"/>
      <c r="D55" s="23"/>
      <c r="E55" s="23"/>
      <c r="F55" s="99"/>
      <c r="G55" s="23"/>
      <c r="H55" s="7">
        <f t="shared" si="2"/>
        <v>0</v>
      </c>
      <c r="I55" s="24" t="e">
        <f t="shared" si="3"/>
        <v>#DIV/0!</v>
      </c>
    </row>
    <row r="56" spans="1:9" x14ac:dyDescent="0.25">
      <c r="A56" s="69"/>
      <c r="B56" s="172"/>
      <c r="C56" s="205"/>
      <c r="D56" s="177"/>
      <c r="E56" s="177"/>
      <c r="F56" s="5"/>
      <c r="G56" s="177"/>
      <c r="H56" s="7">
        <f t="shared" si="2"/>
        <v>0</v>
      </c>
      <c r="I56" s="24" t="e">
        <f t="shared" si="3"/>
        <v>#DIV/0!</v>
      </c>
    </row>
    <row r="57" spans="1:9" x14ac:dyDescent="0.25">
      <c r="A57" s="69"/>
      <c r="B57" s="172"/>
      <c r="C57" s="95"/>
      <c r="D57" s="23"/>
      <c r="E57" s="23"/>
      <c r="F57" s="5"/>
      <c r="G57" s="23"/>
      <c r="H57" s="7">
        <f t="shared" si="2"/>
        <v>0</v>
      </c>
      <c r="I57" s="24" t="e">
        <f t="shared" si="3"/>
        <v>#DIV/0!</v>
      </c>
    </row>
    <row r="58" spans="1:9" x14ac:dyDescent="0.25">
      <c r="A58" s="69"/>
      <c r="B58" s="179"/>
      <c r="C58" s="95"/>
      <c r="D58" s="23"/>
      <c r="E58" s="23"/>
      <c r="F58" s="5"/>
      <c r="G58" s="23"/>
      <c r="H58" s="7">
        <f t="shared" si="2"/>
        <v>0</v>
      </c>
      <c r="I58" s="24" t="e">
        <f t="shared" si="3"/>
        <v>#DIV/0!</v>
      </c>
    </row>
    <row r="59" spans="1:9" x14ac:dyDescent="0.25">
      <c r="A59" s="69"/>
      <c r="B59" s="22"/>
      <c r="C59" s="203"/>
      <c r="D59" s="144"/>
      <c r="E59" s="144"/>
      <c r="F59" s="3"/>
      <c r="G59" s="23"/>
      <c r="H59" s="7">
        <f t="shared" si="2"/>
        <v>0</v>
      </c>
      <c r="I59" s="24" t="e">
        <f t="shared" si="3"/>
        <v>#DIV/0!</v>
      </c>
    </row>
    <row r="60" spans="1:9" x14ac:dyDescent="0.25">
      <c r="A60" s="69"/>
      <c r="B60" s="22"/>
      <c r="C60" s="95"/>
      <c r="D60" s="23"/>
      <c r="E60" s="23"/>
      <c r="F60" s="12"/>
      <c r="G60" s="23"/>
      <c r="H60" s="7">
        <f t="shared" si="2"/>
        <v>0</v>
      </c>
      <c r="I60" s="24" t="e">
        <f t="shared" si="3"/>
        <v>#DIV/0!</v>
      </c>
    </row>
    <row r="61" spans="1:9" x14ac:dyDescent="0.25">
      <c r="A61" s="69"/>
      <c r="B61" s="22"/>
      <c r="C61" s="95"/>
      <c r="D61" s="23"/>
      <c r="E61" s="23"/>
      <c r="F61" s="12"/>
      <c r="G61" s="23"/>
      <c r="H61" s="7">
        <f t="shared" si="2"/>
        <v>0</v>
      </c>
      <c r="I61" s="24" t="e">
        <f t="shared" si="3"/>
        <v>#DIV/0!</v>
      </c>
    </row>
    <row r="62" spans="1:9" x14ac:dyDescent="0.25">
      <c r="A62" s="69"/>
      <c r="B62" s="22"/>
      <c r="C62" s="95"/>
      <c r="D62" s="23"/>
      <c r="E62" s="180"/>
      <c r="F62" s="12"/>
      <c r="G62" s="5"/>
      <c r="H62" s="7">
        <f t="shared" si="2"/>
        <v>0</v>
      </c>
      <c r="I62" s="24" t="e">
        <f t="shared" si="3"/>
        <v>#DIV/0!</v>
      </c>
    </row>
    <row r="63" spans="1:9" ht="15.6" x14ac:dyDescent="0.25">
      <c r="A63" s="17" t="s">
        <v>14</v>
      </c>
      <c r="B63" s="202"/>
      <c r="C63" s="206">
        <f>SUM(C50:C62)</f>
        <v>0</v>
      </c>
      <c r="D63" s="206">
        <f>SUM(D50:D62)</f>
        <v>0</v>
      </c>
      <c r="E63" s="206">
        <f>SUM(E50:E62)</f>
        <v>0</v>
      </c>
      <c r="F63" s="206">
        <f>SUM(F50:F62)</f>
        <v>0</v>
      </c>
      <c r="G63" s="206">
        <f>SUM(G50:G62)</f>
        <v>0</v>
      </c>
      <c r="H63" s="193">
        <f t="shared" si="2"/>
        <v>0</v>
      </c>
      <c r="I63" s="24" t="e">
        <f t="shared" si="3"/>
        <v>#DIV/0!</v>
      </c>
    </row>
    <row r="67" spans="7:7" x14ac:dyDescent="0.25">
      <c r="G67" s="1" t="s">
        <v>147</v>
      </c>
    </row>
  </sheetData>
  <pageMargins left="0.75" right="0.75" top="0.5" bottom="0.5" header="0.5" footer="0.5"/>
  <pageSetup scale="94" orientation="landscape" r:id="rId1"/>
  <headerFooter alignWithMargins="0">
    <oddFooter>&amp;L&amp;A&amp;C&amp;T &amp;D&amp;R&amp;P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w D A A B Q S w M E F A A C A A g A z n s 6 V W / 8 c y u k A A A A 9 g A A A B I A H A B D b 2 5 m a W c v U G F j a 2 F n Z S 5 4 b W w g o h g A K K A U A A A A A A A A A A A A A A A A A A A A A A A A A A A A h Y 9 B D o I w F E S v Q r q n L Z g Y J J + y c C u J C d G 4 J a V C I 3 w M L Z a 7 u f B I X k G M o u 5 c z p u 3 m L l f b 5 C O b e N d V G 9 0 h w k J K C e e Q t m V G q u E D P b o R y Q V s C 3 k q a i U N 8 l o 4 t G U C a m t P c e M O e e o W 9 C u r 1 j I e c A O 2 S a X t W o L 8 p H 1 f 9 n X a G y B U h E B + 9 c Y E d K A R 3 Q V L S k H N k P I N H 6 F c N r 7 b H 8 g r I f G D r 0 S C v 1 d D m y O w N 4 f x A N Q S w M E F A A C A A g A z n s 6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5 7 O l U o B l j L t g A A A E E B A A A T A B w A R m 9 y b X V s Y X M v U 2 V j d G l v b j E u b S C i G A A o o B Q A A A A A A A A A A A A A A A A A A A A A A A A A A A B 1 j b 0 K g z A U h X f B d w j p o i C C s z h J 1 y 5 a O o h D T G + r q L m S R L C I 7 9 7 E Q M G C d 7 l w f r 6 j g O s O B S n c T 1 L f 8 z 3 V M g l P U r J m g I R k Z A D t e 8 R c g b P k Y J T r w m G I 8 1 l K E P q B s m 8 Q + y B c q x s b I a O u S e u t y l F o E 6 k j B 7 j Q v G X i b e G f C a g h 7 d G 4 l E y o F 8 o x x 2 E e h T V V 4 N a i d a V O T W h E t H G I h k V v W / h j 3 q c J J G f K Y o 1 1 i l X B 3 / 6 R b b v x z j r u + F 4 n z q b S L 1 B L A Q I t A B Q A A g A I A M 5 7 O l V v / H M r p A A A A P Y A A A A S A A A A A A A A A A A A A A A A A A A A A A B D b 2 5 m a W c v U G F j a 2 F n Z S 5 4 b W x Q S w E C L Q A U A A I A C A D O e z p V D 8 r p q 6 Q A A A D p A A A A E w A A A A A A A A A A A A A A A A D w A A A A W 0 N v b n R l b n R f V H l w Z X N d L n h t b F B L A Q I t A B Q A A g A I A M 5 7 O l U o B l j L t g A A A E E B A A A T A A A A A A A A A A A A A A A A A O E B A A B G b 3 J t d W x h c y 9 T Z W N 0 a W 9 u M S 5 t U E s F B g A A A A A D A A M A w g A A A O Q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E I A A A A A A A A L w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j Z U M T k 6 M j k 6 M T Q u M D Q y O T Q 4 M F o i I C 8 + P E V u d H J 5 I F R 5 c G U 9 I k Z p b G x D b 2 x 1 b W 5 U e X B l c y I g V m F s d W U 9 I n N C Z z 0 9 I i A v P j x F b n R y e S B U e X B l P S J G a W x s Q 2 9 s d W 1 u T m F t Z X M i I F Z h b H V l P S J z W y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E v Q X V 0 b 1 J l b W 9 2 Z W R D b 2 x 1 b W 5 z M S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s Z T E v Q X V 0 b 1 J l b W 9 2 Z W R D b 2 x 1 b W 5 z M S 5 7 Q 2 9 s d W 1 u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V c H B l c m N h c 2 V k J T I w V G V 4 d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7 1 + k u s a W t Q J h b 5 o O b j Z e s A A A A A A I A A A A A A A N m A A D A A A A A E A A A A H Q G O x k B a x H 3 B W t Y t q Z c o H k A A A A A B I A A A K A A A A A Q A A A A x q 3 h 5 J p k d n / 3 y 0 R x x w L H D 1 A A A A C l m m S H B o 8 7 6 K X w y u q 6 R E k j d W t v O C J S 1 F 6 o 4 / D R z m A x O j 7 N 8 S 1 V / J H z V h h m B 2 0 Y e U C o g U i I G v Q a v r 5 u y 6 F 3 3 D H 5 4 h T / O d 9 p r B y A b I o M / W g h t R Q A A A C + z s W x 5 4 Y a I 9 F m + 5 v + 5 5 o i P O 6 2 U w = = < / D a t a M a s h u p > 
</file>

<file path=customXml/itemProps1.xml><?xml version="1.0" encoding="utf-8"?>
<ds:datastoreItem xmlns:ds="http://schemas.openxmlformats.org/officeDocument/2006/customXml" ds:itemID="{C204639C-42F4-47A1-A39E-D5E8879FE73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Library </vt:lpstr>
      <vt:lpstr>Dispatch-BLD INSPECTION </vt:lpstr>
      <vt:lpstr>Legal</vt:lpstr>
      <vt:lpstr>Adv-Reg-Prop.Liab-Oth Gov </vt:lpstr>
      <vt:lpstr> St Lighting</vt:lpstr>
      <vt:lpstr>Health</vt:lpstr>
      <vt:lpstr>Debt Service GF</vt:lpstr>
      <vt:lpstr> Highway Revolving 2023</vt:lpstr>
      <vt:lpstr>' Highway Revolving 2023'!Print_Area</vt:lpstr>
      <vt:lpstr>' St Lighting'!Print_Area</vt:lpstr>
      <vt:lpstr>'Adv-Reg-Prop.Liab-Oth Gov '!Print_Area</vt:lpstr>
      <vt:lpstr>'Debt Service GF'!Print_Area</vt:lpstr>
      <vt:lpstr>'Dispatch-BLD INSPECTION '!Print_Area</vt:lpstr>
      <vt:lpstr>Health!Print_Area</vt:lpstr>
      <vt:lpstr>Legal!Print_Area</vt:lpstr>
      <vt:lpstr>'Library '!Print_Area</vt:lpstr>
      <vt:lpstr>' Highway Revolving 2023'!Print_Titles</vt:lpstr>
      <vt:lpstr>'Adv-Reg-Prop.Liab-Oth Gov '!Print_Titles</vt:lpstr>
      <vt:lpstr>Health!Print_Titles</vt:lpstr>
      <vt:lpstr>'Library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April Hibberd</dc:creator>
  <cp:lastModifiedBy>Mary Moritz</cp:lastModifiedBy>
  <cp:lastPrinted>2024-02-05T19:25:18Z</cp:lastPrinted>
  <dcterms:created xsi:type="dcterms:W3CDTF">2020-11-09T18:22:29Z</dcterms:created>
  <dcterms:modified xsi:type="dcterms:W3CDTF">2024-11-15T15:35:34Z</dcterms:modified>
</cp:coreProperties>
</file>