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e\Documents\Downloads\"/>
    </mc:Choice>
  </mc:AlternateContent>
  <xr:revisionPtr revIDLastSave="0" documentId="13_ncr:1_{DAEA0601-660A-4DEA-94FA-E961FC55D857}" xr6:coauthVersionLast="47" xr6:coauthVersionMax="47" xr10:uidLastSave="{00000000-0000-0000-0000-000000000000}"/>
  <bookViews>
    <workbookView xWindow="-120" yWindow="-120" windowWidth="29040" windowHeight="15840" tabRatio="649" activeTab="4" xr2:uid="{9737A5D2-BEF7-49A4-A359-545EDCA9F4A4}"/>
  </bookViews>
  <sheets>
    <sheet name="Police " sheetId="11" r:id="rId1"/>
    <sheet name="Town Clerk " sheetId="4" r:id="rId2"/>
    <sheet name="Finance-Tax Collecting " sheetId="5" r:id="rId3"/>
    <sheet name="Fire " sheetId="12" r:id="rId4"/>
    <sheet name="Ambulance GF " sheetId="16" r:id="rId5"/>
    <sheet name="Hwy " sheetId="14" r:id="rId6"/>
    <sheet name=" Highway Revolving 2023" sheetId="23" state="hidden" r:id="rId7"/>
  </sheets>
  <externalReferences>
    <externalReference r:id="rId8"/>
  </externalReferences>
  <definedNames>
    <definedName name="_xlnm.Print_Area" localSheetId="6">' Highway Revolving 2023'!$A$34:$I$63</definedName>
    <definedName name="_xlnm.Print_Area" localSheetId="4">'Ambulance GF '!$A$1:$J$22</definedName>
    <definedName name="_xlnm.Print_Area" localSheetId="2">'Finance-Tax Collecting '!$A$1:$L$19</definedName>
    <definedName name="_xlnm.Print_Area" localSheetId="3">'Fire '!$A$1:$J$28</definedName>
    <definedName name="_xlnm.Print_Area" localSheetId="5">'Hwy '!$A$1:$K$52</definedName>
    <definedName name="_xlnm.Print_Area" localSheetId="0">'Police '!$A$1:$J$31</definedName>
    <definedName name="_xlnm.Print_Area" localSheetId="1">'Town Clerk '!$A$1:$J$20</definedName>
    <definedName name="_xlnm.Print_Titles" localSheetId="6">' Highway Revolving 2023'!$18:$19</definedName>
    <definedName name="_xlnm.Print_Titles" localSheetId="2">'Finance-Tax Collecting '!$1:$2</definedName>
    <definedName name="_xlnm.Print_Titles" localSheetId="3">'Fire '!$1:$1</definedName>
    <definedName name="_xlnm.Print_Titles" localSheetId="5">'Hwy '!$1:$2</definedName>
    <definedName name="_xlnm.Print_Titles" localSheetId="0">'Police '!$1:$2</definedName>
    <definedName name="_xlnm.Print_Titles" localSheetId="1">'Town Clerk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6" l="1"/>
  <c r="J12" i="16" s="1"/>
  <c r="H9" i="12"/>
  <c r="J28" i="16"/>
  <c r="I28" i="16"/>
  <c r="H28" i="16"/>
  <c r="G28" i="16"/>
  <c r="D28" i="16"/>
  <c r="C28" i="16"/>
  <c r="J27" i="16"/>
  <c r="I27" i="16"/>
  <c r="E25" i="16"/>
  <c r="J48" i="14" l="1"/>
  <c r="K48" i="14" s="1"/>
  <c r="J49" i="14"/>
  <c r="K49" i="14" s="1"/>
  <c r="J50" i="14"/>
  <c r="K50" i="14" s="1"/>
  <c r="L4" i="11"/>
  <c r="M4" i="11"/>
  <c r="N4" i="14" l="1"/>
  <c r="H52" i="14" l="1"/>
  <c r="J3" i="14"/>
  <c r="K3" i="14" s="1"/>
  <c r="I13" i="11" l="1"/>
  <c r="L7" i="11"/>
  <c r="I6" i="11" l="1"/>
  <c r="J6" i="11" s="1"/>
  <c r="I7" i="11"/>
  <c r="J7" i="11" s="1"/>
  <c r="I8" i="11"/>
  <c r="J8" i="11" s="1"/>
  <c r="I11" i="11"/>
  <c r="J11" i="11" s="1"/>
  <c r="I12" i="11"/>
  <c r="J12" i="11" s="1"/>
  <c r="J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J26" i="11" s="1"/>
  <c r="I27" i="11"/>
  <c r="J27" i="11" s="1"/>
  <c r="I28" i="11"/>
  <c r="I29" i="11"/>
  <c r="D52" i="14" l="1"/>
  <c r="J47" i="14"/>
  <c r="K47" i="14" s="1"/>
  <c r="I52" i="23" l="1"/>
  <c r="J51" i="14" l="1"/>
  <c r="K51" i="14" s="1"/>
  <c r="J46" i="14"/>
  <c r="K46" i="14" s="1"/>
  <c r="J45" i="14"/>
  <c r="K45" i="14" s="1"/>
  <c r="H17" i="16"/>
  <c r="G17" i="16"/>
  <c r="G52" i="14" l="1"/>
  <c r="C31" i="11"/>
  <c r="D19" i="5" l="1"/>
  <c r="H28" i="12" l="1"/>
  <c r="H31" i="11"/>
  <c r="I52" i="14" l="1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I13" i="16" l="1"/>
  <c r="J13" i="16" s="1"/>
  <c r="C52" i="14"/>
  <c r="D28" i="12"/>
  <c r="E52" i="14" l="1"/>
  <c r="F52" i="14"/>
  <c r="G63" i="23" l="1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H22" i="16"/>
  <c r="G22" i="16"/>
  <c r="F22" i="16"/>
  <c r="E22" i="16"/>
  <c r="D22" i="16"/>
  <c r="C22" i="16"/>
  <c r="I21" i="16"/>
  <c r="J21" i="16" s="1"/>
  <c r="I19" i="16"/>
  <c r="J19" i="16" s="1"/>
  <c r="F17" i="16"/>
  <c r="C17" i="16"/>
  <c r="H14" i="16"/>
  <c r="G14" i="16"/>
  <c r="F14" i="16"/>
  <c r="E14" i="16"/>
  <c r="D14" i="16"/>
  <c r="C14" i="16"/>
  <c r="B14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7" i="16" s="1"/>
  <c r="D17" i="16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E1" i="14"/>
  <c r="G28" i="12"/>
  <c r="E28" i="12"/>
  <c r="C28" i="12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1" i="11"/>
  <c r="F31" i="11"/>
  <c r="E31" i="11"/>
  <c r="D31" i="11"/>
  <c r="I30" i="11"/>
  <c r="J30" i="11" s="1"/>
  <c r="J29" i="11"/>
  <c r="J28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I5" i="11"/>
  <c r="J5" i="11" s="1"/>
  <c r="I4" i="11"/>
  <c r="J4" i="11" s="1"/>
  <c r="I3" i="11"/>
  <c r="J3" i="11" s="1"/>
  <c r="E1" i="11"/>
  <c r="J19" i="5"/>
  <c r="I19" i="5"/>
  <c r="H19" i="5"/>
  <c r="G19" i="5"/>
  <c r="F19" i="5"/>
  <c r="E19" i="5"/>
  <c r="C19" i="5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20" i="4"/>
  <c r="E20" i="4"/>
  <c r="D20" i="4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I20" i="4" l="1"/>
  <c r="I22" i="16"/>
  <c r="J22" i="16" s="1"/>
  <c r="J52" i="14"/>
  <c r="K52" i="14" s="1"/>
  <c r="K19" i="5"/>
  <c r="L19" i="5" s="1"/>
  <c r="H63" i="23"/>
  <c r="I63" i="23" s="1"/>
  <c r="H44" i="23"/>
  <c r="I44" i="23" s="1"/>
  <c r="I14" i="16"/>
  <c r="J14" i="16" s="1"/>
  <c r="I28" i="12"/>
  <c r="J28" i="12" s="1"/>
  <c r="J3" i="12"/>
  <c r="I31" i="11"/>
  <c r="J31" i="11" s="1"/>
  <c r="J20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<sst xmlns="http://schemas.openxmlformats.org/spreadsheetml/2006/main" count="468" uniqueCount="307">
  <si>
    <t xml:space="preserve"> </t>
  </si>
  <si>
    <t>AMBULANCE</t>
  </si>
  <si>
    <t>EMERGENCY MANAGEMENT</t>
  </si>
  <si>
    <t xml:space="preserve">  </t>
  </si>
  <si>
    <t>Increase/Decrease</t>
  </si>
  <si>
    <t>% Change</t>
  </si>
  <si>
    <t>10-120</t>
  </si>
  <si>
    <t>10-130</t>
  </si>
  <si>
    <t>10-132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</si>
  <si>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</si>
  <si>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</si>
  <si>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</si>
  <si>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</si>
  <si>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</si>
  <si>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</si>
  <si>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</si>
  <si>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</si>
  <si>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10-442</t>
  </si>
  <si>
    <t>10-560</t>
  </si>
  <si>
    <t>Public Notices</t>
  </si>
  <si>
    <t>10-620</t>
  </si>
  <si>
    <t>Office Supplies</t>
  </si>
  <si>
    <t>10-625</t>
  </si>
  <si>
    <t>Postage</t>
  </si>
  <si>
    <t>10-670</t>
  </si>
  <si>
    <t>10-740</t>
  </si>
  <si>
    <t>10-810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</si>
  <si>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</si>
  <si>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</si>
  <si>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</si>
  <si>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</si>
  <si>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</si>
  <si>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</si>
  <si>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</si>
  <si>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</si>
  <si>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</si>
  <si>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</si>
  <si>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</si>
  <si>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</si>
  <si>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</si>
  <si>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</si>
  <si>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</si>
  <si>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</si>
  <si>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</si>
  <si>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</si>
  <si>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</si>
  <si>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</si>
  <si>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</si>
  <si>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</si>
  <si>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</si>
  <si>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</si>
  <si>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</si>
  <si>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</si>
  <si>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</si>
  <si>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</si>
  <si>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</si>
  <si>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</si>
  <si>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</si>
  <si>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</si>
  <si>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</si>
  <si>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</si>
  <si>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</si>
  <si>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</si>
  <si>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</si>
  <si>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</si>
  <si>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</si>
  <si>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</si>
  <si>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</si>
  <si>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</si>
  <si>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</si>
  <si>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</si>
  <si>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</si>
  <si>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>10-460</t>
  </si>
  <si>
    <t>10-121</t>
  </si>
  <si>
    <t>10-700</t>
  </si>
  <si>
    <t>Comments, Changes
&amp; Adjustments</t>
  </si>
  <si>
    <t>10-240</t>
  </si>
  <si>
    <t>10-410</t>
  </si>
  <si>
    <t>10-411</t>
  </si>
  <si>
    <t>Fuel</t>
  </si>
  <si>
    <t>10-430</t>
  </si>
  <si>
    <t>10-660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</si>
  <si>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</si>
  <si>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</si>
  <si>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</si>
  <si>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</si>
  <si>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</si>
  <si>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</si>
  <si>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</si>
  <si>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</si>
  <si>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</si>
  <si>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</si>
  <si>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</si>
  <si>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</si>
  <si>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</si>
  <si>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</si>
  <si>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</si>
  <si>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</si>
  <si>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</si>
  <si>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</si>
  <si>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</si>
  <si>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</si>
  <si>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</si>
  <si>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</si>
  <si>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</si>
  <si>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</si>
  <si>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</si>
  <si>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</si>
  <si>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</si>
  <si>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</si>
  <si>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</si>
  <si>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</si>
  <si>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</si>
  <si>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</si>
  <si>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</si>
  <si>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</si>
  <si>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</si>
  <si>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</si>
  <si>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</si>
  <si>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</si>
  <si>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</si>
  <si>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</si>
  <si>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</si>
  <si>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</si>
  <si>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</si>
  <si>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</si>
  <si>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</si>
  <si>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</si>
  <si>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</si>
  <si>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</si>
  <si>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</si>
  <si>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</si>
  <si>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</si>
  <si>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</si>
  <si>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</si>
  <si>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</si>
  <si>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</si>
  <si>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</si>
  <si>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</si>
  <si>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</si>
  <si>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</si>
  <si>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</si>
  <si>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</si>
  <si>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</si>
  <si>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</si>
  <si>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</si>
  <si>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</si>
  <si>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</si>
  <si>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</si>
  <si>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</si>
  <si>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</si>
  <si>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</si>
  <si>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</si>
  <si>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</si>
  <si>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</si>
  <si>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</si>
  <si>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</si>
  <si>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</si>
  <si>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</si>
  <si>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</si>
  <si>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</si>
  <si>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</si>
  <si>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</si>
  <si>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</si>
  <si>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</si>
  <si>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</si>
  <si>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10-444</t>
  </si>
  <si>
    <t>70 CAT Grader</t>
  </si>
  <si>
    <t>10-445</t>
  </si>
  <si>
    <t>Sprayer/Painter</t>
  </si>
  <si>
    <t>10-446</t>
  </si>
  <si>
    <t>Wood Chipper</t>
  </si>
  <si>
    <t>10-449</t>
  </si>
  <si>
    <t>09 STERLING Dump #6</t>
  </si>
  <si>
    <t>10-450</t>
  </si>
  <si>
    <t>10-452</t>
  </si>
  <si>
    <t>2010 INTERNATIONAL #12</t>
  </si>
  <si>
    <t>SANDER PURCHASE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</si>
  <si>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</si>
  <si>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</si>
  <si>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</si>
  <si>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</si>
  <si>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</si>
  <si>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</si>
  <si>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</si>
  <si>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</si>
  <si>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</si>
  <si>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</si>
  <si>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</si>
  <si>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</si>
  <si>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</si>
  <si>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</si>
  <si>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</si>
  <si>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</si>
  <si>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</si>
  <si>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</si>
  <si>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</si>
  <si>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</si>
  <si>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</si>
  <si>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</si>
  <si>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</si>
  <si>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</si>
  <si>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</si>
  <si>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</si>
  <si>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</si>
  <si>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</si>
  <si>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</si>
  <si>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</si>
  <si>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</si>
  <si>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</si>
  <si>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</si>
  <si>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</si>
  <si>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</si>
  <si>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</si>
  <si>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</si>
  <si>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2018 Default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</si>
  <si>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</si>
  <si>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</si>
  <si>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</si>
  <si>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</si>
  <si>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</si>
  <si>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</si>
  <si>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</si>
  <si>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</si>
  <si>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</si>
  <si>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</si>
  <si>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</si>
  <si>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</si>
  <si>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</si>
  <si>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</si>
  <si>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</si>
  <si>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</si>
  <si>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</si>
  <si>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</si>
  <si>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</si>
  <si>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</si>
  <si>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</si>
  <si>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</si>
  <si>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</si>
  <si>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</si>
  <si>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</si>
  <si>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</si>
  <si>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</si>
  <si>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</si>
  <si>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</si>
  <si>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</si>
  <si>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</si>
  <si>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</si>
  <si>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</si>
  <si>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</si>
  <si>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</si>
  <si>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</si>
  <si>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</si>
  <si>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</si>
  <si>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</si>
  <si>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</si>
  <si>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</si>
  <si>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</si>
  <si>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</si>
  <si>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</si>
  <si>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Increase/ Decrease</t>
  </si>
  <si>
    <t>REVENUES</t>
  </si>
  <si>
    <t xml:space="preserve">     </t>
  </si>
  <si>
    <t>HIGHWAY REVOLVING - REVENUES</t>
  </si>
  <si>
    <t>Highway Revolving Fund</t>
  </si>
  <si>
    <t>HIGHWAY REVOLVING - EXPENSES</t>
  </si>
  <si>
    <t>EXPENSES</t>
  </si>
  <si>
    <t>2015F-350 Ford</t>
  </si>
  <si>
    <t>2020 Freightliner Dump Truck</t>
  </si>
  <si>
    <t>2021 Cat Loader</t>
  </si>
  <si>
    <t>10-123</t>
  </si>
  <si>
    <t>Overtime Patrol Grant</t>
  </si>
  <si>
    <t>10-190</t>
  </si>
  <si>
    <t>2023 Proposed</t>
  </si>
  <si>
    <t xml:space="preserve">2022 Unaudited </t>
  </si>
  <si>
    <t>2022  Budget</t>
  </si>
  <si>
    <t>2023 proposed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</si>
  <si>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</si>
  <si>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</si>
  <si>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</si>
  <si>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</si>
  <si>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</si>
  <si>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</si>
  <si>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</si>
  <si>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</si>
  <si>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40-399</t>
  </si>
  <si>
    <t xml:space="preserve">2022 Freighliner Dump Truck </t>
  </si>
  <si>
    <t xml:space="preserve">Admin Support </t>
  </si>
  <si>
    <t>911 Markers</t>
  </si>
  <si>
    <t>First Quarter</t>
  </si>
  <si>
    <t>Second Quarter</t>
  </si>
  <si>
    <t>Third Quarter</t>
  </si>
  <si>
    <t>Forth Quarter</t>
  </si>
  <si>
    <t>Retention</t>
  </si>
  <si>
    <t>40-400</t>
  </si>
  <si>
    <t xml:space="preserve">2023 Freighliner Dump Truck </t>
  </si>
  <si>
    <t xml:space="preserve">Ambulance Attend. Stipend </t>
  </si>
  <si>
    <t>Cruiser 1 (2018 F150) (Charger)</t>
  </si>
  <si>
    <t>2024 Budget</t>
  </si>
  <si>
    <t>2025 Default</t>
  </si>
  <si>
    <t>2025 Proposed</t>
  </si>
  <si>
    <t xml:space="preserve">2024 Unaudited </t>
  </si>
  <si>
    <t xml:space="preserve">20254Unaudited </t>
  </si>
  <si>
    <t xml:space="preserve">Part Time Officer Salary </t>
  </si>
  <si>
    <t>2023 3/4 Dodge Pickup</t>
  </si>
  <si>
    <t xml:space="preserve">2023 1 Ton Dodge </t>
  </si>
  <si>
    <t>10-125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</si>
</sst>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&quot;$&quot;#,##0.00"/>
    <numFmt numFmtId="167" formatCode="m/d/yy"/>
    <numFmt numFmtId="168" formatCode="00000"/>
    <numFmt numFmtId="169" formatCode="mmm\ yy"/>
    <numFmt numFmtId="170" formatCode="#,##0\ _$;[Red]\-#,##0\ _$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4" fillId="0" borderId="0"/>
    <xf numFmtId="44" fontId="36" fillId="0" borderId="0" applyFont="0" applyFill="0" applyBorder="0" applyAlignment="0" applyProtection="0"/>
  </cellStyleXfs>
  <cellXfs count="3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3" fontId="0" fillId="0" borderId="1" xfId="0" applyNumberFormat="1" applyBorder="1"/>
    <xf numFmtId="0" fontId="0" fillId="2" borderId="0" xfId="0" applyFill="1"/>
    <xf numFmtId="0" fontId="0" fillId="0" borderId="2" xfId="0" applyBorder="1"/>
    <xf numFmtId="3" fontId="0" fillId="0" borderId="0" xfId="0" applyNumberFormat="1"/>
    <xf numFmtId="3" fontId="2" fillId="0" borderId="1" xfId="0" applyNumberFormat="1" applyFont="1" applyBorder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/>
    </xf>
    <xf numFmtId="9" fontId="0" fillId="0" borderId="1" xfId="0" applyNumberFormat="1" applyBorder="1"/>
    <xf numFmtId="3" fontId="12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3" fontId="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0" fontId="0" fillId="0" borderId="0" xfId="0" applyNumberFormat="1"/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3" fontId="12" fillId="0" borderId="1" xfId="0" applyNumberFormat="1" applyFont="1" applyBorder="1" applyAlignment="1">
      <alignment vertical="center"/>
    </xf>
    <xf numFmtId="3" fontId="15" fillId="0" borderId="1" xfId="0" applyNumberFormat="1" applyFont="1" applyBorder="1"/>
    <xf numFmtId="164" fontId="2" fillId="2" borderId="1" xfId="1" applyNumberFormat="1" applyFont="1" applyFill="1" applyBorder="1"/>
    <xf numFmtId="9" fontId="0" fillId="0" borderId="1" xfId="2" applyFont="1" applyBorder="1"/>
    <xf numFmtId="3" fontId="12" fillId="6" borderId="1" xfId="0" applyNumberFormat="1" applyFont="1" applyFill="1" applyBorder="1" applyAlignment="1">
      <alignment vertical="center"/>
    </xf>
    <xf numFmtId="164" fontId="2" fillId="0" borderId="1" xfId="1" applyNumberFormat="1" applyFont="1" applyBorder="1"/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10" fontId="1" fillId="0" borderId="0" xfId="0" applyNumberFormat="1" applyFont="1"/>
    <xf numFmtId="164" fontId="2" fillId="0" borderId="0" xfId="1" applyNumberFormat="1" applyFont="1"/>
    <xf numFmtId="10" fontId="11" fillId="0" borderId="0" xfId="0" applyNumberFormat="1" applyFont="1" applyAlignment="1">
      <alignment vertical="center"/>
    </xf>
    <xf numFmtId="10" fontId="11" fillId="0" borderId="0" xfId="0" applyNumberFormat="1" applyFont="1" applyAlignment="1">
      <alignment horizontal="right" vertical="center"/>
    </xf>
    <xf numFmtId="3" fontId="1" fillId="0" borderId="0" xfId="0" applyNumberFormat="1" applyFont="1"/>
    <xf numFmtId="10" fontId="0" fillId="0" borderId="0" xfId="2" applyNumberFormat="1" applyFont="1"/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9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2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12" fillId="8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5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1" fillId="0" borderId="7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164" fontId="2" fillId="0" borderId="8" xfId="1" applyNumberFormat="1" applyFont="1" applyBorder="1"/>
    <xf numFmtId="0" fontId="1" fillId="7" borderId="0" xfId="0" applyFont="1" applyFill="1"/>
    <xf numFmtId="0" fontId="0" fillId="3" borderId="1" xfId="0" applyFill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2" fillId="0" borderId="1" xfId="0" applyFont="1" applyBorder="1" applyAlignment="1">
      <alignment horizontal="right"/>
    </xf>
    <xf numFmtId="164" fontId="4" fillId="0" borderId="1" xfId="1" applyNumberFormat="1" applyFont="1" applyBorder="1"/>
    <xf numFmtId="3" fontId="4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left" vertical="center"/>
    </xf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3" fontId="0" fillId="5" borderId="1" xfId="0" applyNumberFormat="1" applyFill="1" applyBorder="1"/>
    <xf numFmtId="9" fontId="0" fillId="5" borderId="1" xfId="2" applyFont="1" applyFill="1" applyBorder="1"/>
    <xf numFmtId="164" fontId="2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0" fontId="21" fillId="0" borderId="1" xfId="0" applyFont="1" applyBorder="1"/>
    <xf numFmtId="0" fontId="13" fillId="0" borderId="1" xfId="0" applyFont="1" applyBorder="1" applyAlignment="1">
      <alignment horizontal="right" vertical="center" wrapText="1"/>
    </xf>
    <xf numFmtId="165" fontId="22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right" vertical="center"/>
    </xf>
    <xf numFmtId="4" fontId="23" fillId="4" borderId="1" xfId="0" applyNumberFormat="1" applyFont="1" applyFill="1" applyBorder="1" applyAlignment="1">
      <alignment vertical="center"/>
    </xf>
    <xf numFmtId="0" fontId="15" fillId="5" borderId="1" xfId="0" applyFont="1" applyFill="1" applyBorder="1"/>
    <xf numFmtId="10" fontId="0" fillId="5" borderId="1" xfId="0" applyNumberFormat="1" applyFill="1" applyBorder="1"/>
    <xf numFmtId="3" fontId="0" fillId="0" borderId="1" xfId="2" applyNumberFormat="1" applyFont="1" applyBorder="1"/>
    <xf numFmtId="6" fontId="0" fillId="0" borderId="0" xfId="0" applyNumberFormat="1"/>
    <xf numFmtId="14" fontId="1" fillId="0" borderId="1" xfId="0" applyNumberFormat="1" applyFont="1" applyBorder="1"/>
    <xf numFmtId="6" fontId="0" fillId="2" borderId="0" xfId="0" applyNumberFormat="1" applyFill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0" fontId="1" fillId="0" borderId="0" xfId="2" applyNumberFormat="1"/>
    <xf numFmtId="0" fontId="24" fillId="3" borderId="1" xfId="0" applyFont="1" applyFill="1" applyBorder="1" applyAlignment="1">
      <alignment horizontal="center" vertical="center" wrapText="1"/>
    </xf>
    <xf numFmtId="3" fontId="23" fillId="5" borderId="1" xfId="0" applyNumberFormat="1" applyFont="1" applyFill="1" applyBorder="1" applyAlignment="1">
      <alignment horizontal="right" vertical="center" wrapText="1"/>
    </xf>
    <xf numFmtId="3" fontId="23" fillId="8" borderId="1" xfId="0" applyNumberFormat="1" applyFont="1" applyFill="1" applyBorder="1" applyAlignment="1">
      <alignment horizontal="right" vertical="center" wrapText="1"/>
    </xf>
    <xf numFmtId="3" fontId="1" fillId="5" borderId="1" xfId="0" applyNumberFormat="1" applyFont="1" applyFill="1" applyBorder="1"/>
    <xf numFmtId="0" fontId="25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/>
    <xf numFmtId="3" fontId="26" fillId="0" borderId="1" xfId="0" applyNumberFormat="1" applyFont="1" applyBorder="1" applyAlignment="1">
      <alignment horizontal="right" vertical="center"/>
    </xf>
    <xf numFmtId="9" fontId="6" fillId="0" borderId="1" xfId="2" applyFont="1" applyBorder="1"/>
    <xf numFmtId="0" fontId="28" fillId="0" borderId="1" xfId="0" applyFont="1" applyBorder="1"/>
    <xf numFmtId="0" fontId="25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/>
    </xf>
    <xf numFmtId="3" fontId="25" fillId="0" borderId="1" xfId="0" applyNumberFormat="1" applyFont="1" applyBorder="1" applyAlignment="1">
      <alignment horizontal="right" vertical="center" wrapText="1"/>
    </xf>
    <xf numFmtId="14" fontId="6" fillId="0" borderId="1" xfId="0" applyNumberFormat="1" applyFont="1" applyBorder="1"/>
    <xf numFmtId="3" fontId="25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3" fontId="4" fillId="0" borderId="1" xfId="0" applyNumberFormat="1" applyFont="1" applyBorder="1" applyAlignment="1">
      <alignment horizontal="right" vertical="center" wrapText="1"/>
    </xf>
    <xf numFmtId="0" fontId="26" fillId="0" borderId="8" xfId="0" applyFont="1" applyBorder="1" applyAlignment="1">
      <alignment horizontal="left" vertical="center"/>
    </xf>
    <xf numFmtId="0" fontId="3" fillId="0" borderId="0" xfId="0" applyFont="1"/>
    <xf numFmtId="9" fontId="0" fillId="0" borderId="0" xfId="2" applyFont="1"/>
    <xf numFmtId="2" fontId="6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1" fillId="0" borderId="0" xfId="2" applyNumberFormat="1"/>
    <xf numFmtId="0" fontId="1" fillId="2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vertical="center"/>
    </xf>
    <xf numFmtId="3" fontId="10" fillId="4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2" fillId="0" borderId="1" xfId="0" applyNumberFormat="1" applyFont="1" applyBorder="1"/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/>
    </xf>
    <xf numFmtId="164" fontId="12" fillId="0" borderId="1" xfId="1" applyNumberFormat="1" applyFont="1" applyBorder="1" applyAlignment="1">
      <alignment horizontal="right" vertical="center"/>
    </xf>
    <xf numFmtId="164" fontId="0" fillId="0" borderId="1" xfId="0" applyNumberFormat="1" applyBorder="1"/>
    <xf numFmtId="3" fontId="21" fillId="0" borderId="1" xfId="0" applyNumberFormat="1" applyFont="1" applyBorder="1"/>
    <xf numFmtId="10" fontId="21" fillId="0" borderId="1" xfId="0" applyNumberFormat="1" applyFont="1" applyBorder="1"/>
    <xf numFmtId="10" fontId="2" fillId="0" borderId="1" xfId="0" applyNumberFormat="1" applyFont="1" applyBorder="1"/>
    <xf numFmtId="0" fontId="23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164" fontId="25" fillId="0" borderId="1" xfId="1" applyNumberFormat="1" applyFont="1" applyBorder="1" applyAlignment="1">
      <alignment horizontal="right" vertical="center"/>
    </xf>
    <xf numFmtId="3" fontId="25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25" fillId="2" borderId="1" xfId="0" applyNumberFormat="1" applyFont="1" applyFill="1" applyBorder="1" applyAlignment="1">
      <alignment horizontal="right" vertical="center"/>
    </xf>
    <xf numFmtId="164" fontId="7" fillId="0" borderId="1" xfId="1" applyNumberFormat="1" applyFont="1" applyBorder="1"/>
    <xf numFmtId="10" fontId="0" fillId="0" borderId="0" xfId="0" applyNumberFormat="1" applyAlignment="1">
      <alignment horizontal="right"/>
    </xf>
    <xf numFmtId="164" fontId="2" fillId="0" borderId="0" xfId="1" applyNumberFormat="1" applyFont="1" applyAlignment="1">
      <alignment horizontal="right"/>
    </xf>
    <xf numFmtId="9" fontId="1" fillId="0" borderId="0" xfId="2"/>
    <xf numFmtId="166" fontId="11" fillId="0" borderId="0" xfId="0" applyNumberFormat="1" applyFont="1" applyAlignment="1">
      <alignment horizontal="right" vertical="center"/>
    </xf>
    <xf numFmtId="14" fontId="5" fillId="0" borderId="1" xfId="0" applyNumberFormat="1" applyFont="1" applyBorder="1"/>
    <xf numFmtId="0" fontId="30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168" fontId="9" fillId="0" borderId="1" xfId="0" applyNumberFormat="1" applyFont="1" applyBorder="1" applyAlignment="1">
      <alignment vertical="center"/>
    </xf>
    <xf numFmtId="169" fontId="9" fillId="0" borderId="1" xfId="0" applyNumberFormat="1" applyFont="1" applyBorder="1" applyAlignment="1">
      <alignment vertical="center"/>
    </xf>
    <xf numFmtId="164" fontId="24" fillId="0" borderId="1" xfId="1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4" fontId="2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2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3" fontId="12" fillId="3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/>
    </xf>
    <xf numFmtId="0" fontId="14" fillId="0" borderId="0" xfId="0" applyFont="1" applyAlignment="1">
      <alignment vertical="center" wrapText="1"/>
    </xf>
    <xf numFmtId="49" fontId="9" fillId="0" borderId="9" xfId="0" applyNumberFormat="1" applyFont="1" applyBorder="1" applyAlignment="1">
      <alignment vertical="center"/>
    </xf>
    <xf numFmtId="17" fontId="9" fillId="0" borderId="10" xfId="0" applyNumberFormat="1" applyFont="1" applyBorder="1" applyAlignment="1">
      <alignment horizontal="left" vertical="center" wrapText="1"/>
    </xf>
    <xf numFmtId="3" fontId="31" fillId="8" borderId="11" xfId="0" applyNumberFormat="1" applyFont="1" applyFill="1" applyBorder="1" applyAlignment="1">
      <alignment horizontal="right" vertical="center"/>
    </xf>
    <xf numFmtId="3" fontId="31" fillId="8" borderId="0" xfId="0" applyNumberFormat="1" applyFont="1" applyFill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3" fontId="32" fillId="8" borderId="0" xfId="0" applyNumberFormat="1" applyFont="1" applyFill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/>
    </xf>
    <xf numFmtId="3" fontId="32" fillId="9" borderId="1" xfId="0" applyNumberFormat="1" applyFont="1" applyFill="1" applyBorder="1" applyAlignment="1">
      <alignment horizontal="right" vertical="center"/>
    </xf>
    <xf numFmtId="3" fontId="32" fillId="9" borderId="15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3" fontId="12" fillId="9" borderId="1" xfId="0" applyNumberFormat="1" applyFont="1" applyFill="1" applyBorder="1" applyAlignment="1">
      <alignment horizontal="right" vertical="center"/>
    </xf>
    <xf numFmtId="3" fontId="12" fillId="9" borderId="15" xfId="0" applyNumberFormat="1" applyFont="1" applyFill="1" applyBorder="1" applyAlignment="1">
      <alignment horizontal="right" vertical="center"/>
    </xf>
    <xf numFmtId="3" fontId="33" fillId="9" borderId="15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3" fontId="12" fillId="9" borderId="16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3" fontId="25" fillId="9" borderId="4" xfId="0" applyNumberFormat="1" applyFont="1" applyFill="1" applyBorder="1" applyAlignment="1">
      <alignment horizontal="right" vertical="center"/>
    </xf>
    <xf numFmtId="3" fontId="10" fillId="9" borderId="17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3" fontId="32" fillId="9" borderId="19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3" fontId="31" fillId="9" borderId="20" xfId="0" applyNumberFormat="1" applyFont="1" applyFill="1" applyBorder="1" applyAlignment="1">
      <alignment horizontal="right" vertical="center"/>
    </xf>
    <xf numFmtId="3" fontId="12" fillId="3" borderId="21" xfId="0" applyNumberFormat="1" applyFont="1" applyFill="1" applyBorder="1" applyAlignment="1">
      <alignment horizontal="center" vertical="center" wrapText="1"/>
    </xf>
    <xf numFmtId="3" fontId="14" fillId="3" borderId="21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49" fontId="9" fillId="0" borderId="22" xfId="0" applyNumberFormat="1" applyFont="1" applyBorder="1" applyAlignment="1">
      <alignment horizontal="right" vertical="center"/>
    </xf>
    <xf numFmtId="17" fontId="9" fillId="0" borderId="23" xfId="0" applyNumberFormat="1" applyFont="1" applyBorder="1" applyAlignment="1">
      <alignment horizontal="left" vertical="center"/>
    </xf>
    <xf numFmtId="0" fontId="15" fillId="0" borderId="0" xfId="0" applyFont="1"/>
    <xf numFmtId="0" fontId="0" fillId="5" borderId="0" xfId="0" applyFill="1"/>
    <xf numFmtId="0" fontId="15" fillId="0" borderId="3" xfId="0" applyFont="1" applyBorder="1"/>
    <xf numFmtId="0" fontId="21" fillId="0" borderId="3" xfId="0" applyFont="1" applyBorder="1"/>
    <xf numFmtId="0" fontId="12" fillId="0" borderId="24" xfId="0" applyFont="1" applyBorder="1" applyAlignment="1">
      <alignment horizontal="right" vertical="center"/>
    </xf>
    <xf numFmtId="4" fontId="11" fillId="0" borderId="24" xfId="0" applyNumberFormat="1" applyFont="1" applyBorder="1" applyAlignment="1">
      <alignment horizontal="left" vertical="center"/>
    </xf>
    <xf numFmtId="3" fontId="12" fillId="9" borderId="25" xfId="0" applyNumberFormat="1" applyFont="1" applyFill="1" applyBorder="1" applyAlignment="1">
      <alignment horizontal="right" vertical="center"/>
    </xf>
    <xf numFmtId="3" fontId="12" fillId="9" borderId="24" xfId="0" applyNumberFormat="1" applyFont="1" applyFill="1" applyBorder="1" applyAlignment="1">
      <alignment horizontal="right" vertical="center"/>
    </xf>
    <xf numFmtId="3" fontId="12" fillId="9" borderId="26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11" fillId="0" borderId="1" xfId="0" applyNumberFormat="1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10" fontId="2" fillId="0" borderId="0" xfId="0" applyNumberFormat="1" applyFont="1"/>
    <xf numFmtId="37" fontId="12" fillId="0" borderId="3" xfId="1" applyNumberFormat="1" applyFont="1" applyBorder="1" applyAlignment="1" applyProtection="1">
      <alignment horizontal="right" vertical="center"/>
      <protection locked="0"/>
    </xf>
    <xf numFmtId="37" fontId="12" fillId="0" borderId="1" xfId="1" applyNumberFormat="1" applyFont="1" applyBorder="1" applyAlignment="1" applyProtection="1">
      <alignment horizontal="right" vertical="center"/>
      <protection locked="0"/>
    </xf>
    <xf numFmtId="37" fontId="12" fillId="0" borderId="6" xfId="1" applyNumberFormat="1" applyFont="1" applyBorder="1" applyAlignment="1" applyProtection="1">
      <alignment horizontal="right" vertical="center"/>
      <protection locked="0"/>
    </xf>
    <xf numFmtId="170" fontId="11" fillId="0" borderId="1" xfId="0" applyNumberFormat="1" applyFont="1" applyBorder="1" applyAlignment="1">
      <alignment horizontal="left" vertical="center"/>
    </xf>
    <xf numFmtId="3" fontId="32" fillId="0" borderId="1" xfId="0" applyNumberFormat="1" applyFont="1" applyBorder="1" applyAlignment="1">
      <alignment horizontal="right" vertical="center"/>
    </xf>
    <xf numFmtId="0" fontId="31" fillId="0" borderId="27" xfId="0" applyFont="1" applyBorder="1" applyAlignment="1">
      <alignment horizontal="right" vertical="center"/>
    </xf>
    <xf numFmtId="17" fontId="9" fillId="0" borderId="0" xfId="0" applyNumberFormat="1" applyFont="1" applyAlignment="1">
      <alignment horizontal="left" vertical="center"/>
    </xf>
    <xf numFmtId="3" fontId="9" fillId="9" borderId="8" xfId="0" applyNumberFormat="1" applyFont="1" applyFill="1" applyBorder="1" applyAlignment="1">
      <alignment horizontal="right" vertical="center"/>
    </xf>
    <xf numFmtId="3" fontId="31" fillId="9" borderId="8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left" vertical="center" wrapText="1"/>
    </xf>
    <xf numFmtId="3" fontId="31" fillId="8" borderId="1" xfId="0" applyNumberFormat="1" applyFont="1" applyFill="1" applyBorder="1" applyAlignment="1">
      <alignment horizontal="right" vertical="center"/>
    </xf>
    <xf numFmtId="3" fontId="32" fillId="8" borderId="1" xfId="0" applyNumberFormat="1" applyFont="1" applyFill="1" applyBorder="1" applyAlignment="1">
      <alignment horizontal="right" vertical="center"/>
    </xf>
    <xf numFmtId="3" fontId="25" fillId="9" borderId="1" xfId="0" applyNumberFormat="1" applyFont="1" applyFill="1" applyBorder="1" applyAlignment="1">
      <alignment horizontal="right" vertical="center"/>
    </xf>
    <xf numFmtId="3" fontId="10" fillId="9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0" fillId="0" borderId="27" xfId="0" applyFont="1" applyBorder="1" applyAlignment="1">
      <alignment horizontal="right" vertical="center"/>
    </xf>
    <xf numFmtId="3" fontId="32" fillId="9" borderId="8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right" vertical="center"/>
    </xf>
    <xf numFmtId="17" fontId="9" fillId="0" borderId="1" xfId="0" applyNumberFormat="1" applyFont="1" applyBorder="1" applyAlignment="1">
      <alignment horizontal="left" vertical="center"/>
    </xf>
    <xf numFmtId="3" fontId="12" fillId="9" borderId="1" xfId="0" applyNumberFormat="1" applyFont="1" applyFill="1" applyBorder="1"/>
    <xf numFmtId="3" fontId="33" fillId="9" borderId="1" xfId="0" applyNumberFormat="1" applyFont="1" applyFill="1" applyBorder="1" applyAlignment="1">
      <alignment horizontal="right" vertical="center"/>
    </xf>
    <xf numFmtId="37" fontId="12" fillId="0" borderId="1" xfId="1" applyNumberFormat="1" applyFont="1" applyBorder="1" applyAlignment="1" applyProtection="1">
      <protection locked="0"/>
    </xf>
    <xf numFmtId="3" fontId="9" fillId="9" borderId="1" xfId="0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/>
    <xf numFmtId="3" fontId="11" fillId="2" borderId="1" xfId="0" applyNumberFormat="1" applyFont="1" applyFill="1" applyBorder="1" applyAlignment="1">
      <alignment horizontal="right"/>
    </xf>
    <xf numFmtId="3" fontId="12" fillId="2" borderId="1" xfId="4" applyNumberFormat="1" applyFont="1" applyFill="1" applyBorder="1" applyAlignment="1">
      <alignment horizontal="right" vertical="center"/>
    </xf>
    <xf numFmtId="3" fontId="12" fillId="0" borderId="1" xfId="4" applyNumberFormat="1" applyFont="1" applyBorder="1" applyAlignment="1">
      <alignment horizontal="right" vertical="center"/>
    </xf>
    <xf numFmtId="0" fontId="2" fillId="0" borderId="1" xfId="4" applyFont="1" applyBorder="1" applyAlignment="1">
      <alignment horizontal="right"/>
    </xf>
    <xf numFmtId="3" fontId="2" fillId="0" borderId="1" xfId="4" applyNumberFormat="1" applyFont="1" applyBorder="1" applyAlignment="1">
      <alignment horizontal="right"/>
    </xf>
    <xf numFmtId="3" fontId="1" fillId="0" borderId="1" xfId="4" applyNumberFormat="1" applyBorder="1" applyAlignment="1">
      <alignment horizontal="right"/>
    </xf>
    <xf numFmtId="3" fontId="12" fillId="0" borderId="1" xfId="4" applyNumberFormat="1" applyFont="1" applyBorder="1" applyAlignment="1">
      <alignment vertical="center"/>
    </xf>
    <xf numFmtId="3" fontId="12" fillId="2" borderId="1" xfId="4" applyNumberFormat="1" applyFont="1" applyFill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3" fontId="7" fillId="2" borderId="1" xfId="4" applyNumberFormat="1" applyFont="1" applyFill="1" applyBorder="1" applyAlignment="1">
      <alignment horizontal="right" vertical="center" wrapText="1"/>
    </xf>
    <xf numFmtId="3" fontId="7" fillId="0" borderId="1" xfId="4" applyNumberFormat="1" applyFont="1" applyBorder="1" applyAlignment="1">
      <alignment horizontal="right" vertical="center" wrapText="1"/>
    </xf>
    <xf numFmtId="3" fontId="25" fillId="0" borderId="1" xfId="4" applyNumberFormat="1" applyFont="1" applyBorder="1" applyAlignment="1">
      <alignment horizontal="right" vertical="center" wrapText="1"/>
    </xf>
    <xf numFmtId="3" fontId="25" fillId="2" borderId="1" xfId="4" applyNumberFormat="1" applyFont="1" applyFill="1" applyBorder="1" applyAlignment="1">
      <alignment horizontal="right" vertical="center" wrapText="1"/>
    </xf>
    <xf numFmtId="3" fontId="4" fillId="0" borderId="1" xfId="4" applyNumberFormat="1" applyFont="1" applyBorder="1"/>
    <xf numFmtId="3" fontId="2" fillId="0" borderId="1" xfId="4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4" fontId="12" fillId="2" borderId="1" xfId="1" applyNumberFormat="1" applyFont="1" applyFill="1" applyBorder="1" applyAlignment="1">
      <alignment horizontal="right" vertical="center"/>
    </xf>
    <xf numFmtId="9" fontId="2" fillId="0" borderId="1" xfId="2" applyFont="1" applyBorder="1"/>
    <xf numFmtId="3" fontId="11" fillId="2" borderId="1" xfId="4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11" fillId="0" borderId="1" xfId="4" applyNumberFormat="1" applyFont="1" applyBorder="1" applyAlignment="1">
      <alignment horizontal="right" vertical="center"/>
    </xf>
    <xf numFmtId="3" fontId="11" fillId="2" borderId="1" xfId="0" applyNumberFormat="1" applyFont="1" applyFill="1" applyBorder="1" applyAlignment="1">
      <alignment vertical="center"/>
    </xf>
    <xf numFmtId="10" fontId="1" fillId="0" borderId="1" xfId="0" applyNumberFormat="1" applyFont="1" applyBorder="1"/>
    <xf numFmtId="0" fontId="1" fillId="0" borderId="1" xfId="4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2" fillId="6" borderId="1" xfId="0" applyFont="1" applyFill="1" applyBorder="1" applyAlignment="1">
      <alignment horizontal="right" vertical="center"/>
    </xf>
    <xf numFmtId="0" fontId="35" fillId="0" borderId="1" xfId="0" applyFont="1" applyBorder="1"/>
    <xf numFmtId="3" fontId="12" fillId="0" borderId="8" xfId="0" applyNumberFormat="1" applyFont="1" applyBorder="1" applyAlignment="1">
      <alignment vertical="center"/>
    </xf>
    <xf numFmtId="0" fontId="10" fillId="0" borderId="16" xfId="0" applyFont="1" applyBorder="1" applyAlignment="1">
      <alignment horizontal="right" vertical="center"/>
    </xf>
    <xf numFmtId="0" fontId="11" fillId="0" borderId="16" xfId="0" applyFont="1" applyBorder="1" applyAlignment="1">
      <alignment horizontal="left" vertical="center"/>
    </xf>
    <xf numFmtId="164" fontId="2" fillId="0" borderId="16" xfId="1" applyNumberFormat="1" applyFont="1" applyFill="1" applyBorder="1"/>
    <xf numFmtId="3" fontId="2" fillId="0" borderId="16" xfId="0" applyNumberFormat="1" applyFont="1" applyBorder="1" applyAlignment="1">
      <alignment horizontal="right" vertical="center"/>
    </xf>
    <xf numFmtId="3" fontId="2" fillId="6" borderId="16" xfId="0" applyNumberFormat="1" applyFont="1" applyFill="1" applyBorder="1" applyAlignment="1">
      <alignment horizontal="right" vertical="center"/>
    </xf>
    <xf numFmtId="0" fontId="2" fillId="0" borderId="16" xfId="0" applyFont="1" applyBorder="1"/>
    <xf numFmtId="1" fontId="2" fillId="0" borderId="16" xfId="0" applyNumberFormat="1" applyFont="1" applyBorder="1"/>
    <xf numFmtId="9" fontId="2" fillId="0" borderId="16" xfId="2" applyFont="1" applyBorder="1"/>
    <xf numFmtId="0" fontId="0" fillId="0" borderId="16" xfId="0" applyBorder="1"/>
    <xf numFmtId="0" fontId="10" fillId="0" borderId="24" xfId="0" applyFont="1" applyBorder="1" applyAlignment="1">
      <alignment horizontal="right" vertical="center"/>
    </xf>
    <xf numFmtId="0" fontId="11" fillId="0" borderId="24" xfId="0" applyFont="1" applyBorder="1" applyAlignment="1">
      <alignment horizontal="left" vertical="center"/>
    </xf>
    <xf numFmtId="164" fontId="2" fillId="0" borderId="24" xfId="1" applyNumberFormat="1" applyFont="1" applyBorder="1"/>
    <xf numFmtId="3" fontId="12" fillId="0" borderId="24" xfId="0" applyNumberFormat="1" applyFont="1" applyBorder="1" applyAlignment="1">
      <alignment vertical="center"/>
    </xf>
    <xf numFmtId="3" fontId="2" fillId="0" borderId="24" xfId="0" applyNumberFormat="1" applyFont="1" applyBorder="1"/>
    <xf numFmtId="0" fontId="2" fillId="0" borderId="24" xfId="0" applyFont="1" applyBorder="1"/>
    <xf numFmtId="1" fontId="2" fillId="0" borderId="24" xfId="0" applyNumberFormat="1" applyFont="1" applyBorder="1"/>
    <xf numFmtId="9" fontId="2" fillId="0" borderId="24" xfId="2" applyFont="1" applyBorder="1"/>
    <xf numFmtId="0" fontId="0" fillId="0" borderId="24" xfId="0" applyBorder="1"/>
    <xf numFmtId="164" fontId="2" fillId="0" borderId="0" xfId="1" applyNumberFormat="1" applyFont="1" applyBorder="1"/>
    <xf numFmtId="164" fontId="2" fillId="2" borderId="0" xfId="1" applyNumberFormat="1" applyFont="1" applyFill="1" applyBorder="1"/>
    <xf numFmtId="164" fontId="0" fillId="0" borderId="0" xfId="0" applyNumberFormat="1"/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44" fontId="0" fillId="0" borderId="0" xfId="6" applyFont="1"/>
  </cellXfs>
  <cellStyles count="7">
    <cellStyle name="Comma 2" xfId="1" xr:uid="{8486EC89-7AB2-493E-B500-2F4CD544C72F}"/>
    <cellStyle name="Currency" xfId="6" builtinId="4"/>
    <cellStyle name="Currency 2" xfId="3" xr:uid="{1D0D2363-FEC4-49E8-BA07-6967C8CF24C8}"/>
    <cellStyle name="Normal" xfId="0" builtinId="0"/>
    <cellStyle name="Normal 2" xfId="4" xr:uid="{11A39C1F-4949-48EB-8F16-203DD5EE2924}"/>
    <cellStyle name="Normal 3" xfId="5" xr:uid="{8489E596-2155-4FEF-B68D-5A2C04363648}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 refreshError="1"/>
      <sheetData sheetId="1" refreshError="1"/>
      <sheetData sheetId="2" refreshError="1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 refreshError="1">
        <row r="1">
          <cell r="E1" t="str">
            <v>2019 Unaudited 09/30/2018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 refreshError="1">
        <row r="1">
          <cell r="E1" t="str">
            <v>2019 Unaudited 09/30/2018</v>
          </cell>
        </row>
      </sheetData>
      <sheetData sheetId="11" refreshError="1">
        <row r="1">
          <cell r="E1" t="str">
            <v>2019 Unaudited 09/30/2018</v>
          </cell>
        </row>
      </sheetData>
      <sheetData sheetId="12" refreshError="1"/>
      <sheetData sheetId="13" refreshError="1"/>
      <sheetData sheetId="14" refreshError="1">
        <row r="1">
          <cell r="E1" t="str">
            <v>2019 Unaudited 09/30/2018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N56"/>
  <sheetViews>
    <sheetView zoomScaleNormal="100" workbookViewId="0">
      <selection activeCell="J21" sqref="J21"/>
    </sheetView>
  </sheetViews>
  <sheetFormatPr defaultRowHeight="12.75" x14ac:dyDescent="0.2"/>
  <cols>
    <col min="1" max="1" width="9.85546875" bestFit="1" customWidth="1"/>
    <col min="2" max="2" width="51.5703125" customWidth="1"/>
    <col min="3" max="3" width="11.42578125" style="1" customWidth="1"/>
    <col min="4" max="4" width="12.42578125" style="1" customWidth="1"/>
    <col min="5" max="5" width="11.42578125" style="1" hidden="1" customWidth="1"/>
    <col min="6" max="6" width="17.140625" hidden="1" customWidth="1"/>
    <col min="7" max="7" width="12.5703125" customWidth="1"/>
    <col min="8" max="8" width="13.28515625" style="1" bestFit="1" customWidth="1"/>
    <col min="9" max="9" width="11.7109375" customWidth="1"/>
    <col min="10" max="10" width="10.5703125" customWidth="1"/>
    <col min="12" max="12" width="11.5703125" bestFit="1" customWidth="1"/>
    <col min="13" max="13" width="9.7109375" bestFit="1" customWidth="1"/>
    <col min="14" max="14" width="11.7109375" bestFit="1" customWidth="1"/>
  </cols>
  <sheetData>
    <row r="1" spans="1:14" ht="78.75" x14ac:dyDescent="0.2">
      <c r="A1" s="89"/>
      <c r="B1" s="90" t="s">
        <v>82</v>
      </c>
      <c r="C1" s="30" t="s">
        <v>298</v>
      </c>
      <c r="D1" s="30" t="s">
        <v>301</v>
      </c>
      <c r="E1" s="30" t="str">
        <f>'[1]Adv-Reg-Prop.Liab-Oth Gov 2020'!E19</f>
        <v>2019 Unaudited 09/30/2018</v>
      </c>
      <c r="F1" s="91" t="s">
        <v>75</v>
      </c>
      <c r="G1" s="12" t="s">
        <v>299</v>
      </c>
      <c r="H1" s="12" t="s">
        <v>300</v>
      </c>
      <c r="I1" s="12" t="s">
        <v>4</v>
      </c>
      <c r="J1" s="12" t="s">
        <v>5</v>
      </c>
    </row>
    <row r="2" spans="1:14" ht="15.75" x14ac:dyDescent="0.2">
      <c r="A2" s="92" t="s">
        <v>83</v>
      </c>
      <c r="B2" s="15" t="s">
        <v>84</v>
      </c>
      <c r="C2" s="93"/>
      <c r="D2" s="93"/>
      <c r="E2" s="93"/>
      <c r="F2" s="61"/>
      <c r="G2" s="94"/>
      <c r="H2" s="35"/>
      <c r="I2" s="17"/>
      <c r="J2" s="95"/>
    </row>
    <row r="3" spans="1:14" x14ac:dyDescent="0.2">
      <c r="A3" s="83" t="s">
        <v>85</v>
      </c>
      <c r="B3" s="19" t="s">
        <v>86</v>
      </c>
      <c r="C3" s="272">
        <v>88088</v>
      </c>
      <c r="D3" s="59">
        <v>82472</v>
      </c>
      <c r="E3" s="59"/>
      <c r="F3" s="61"/>
      <c r="G3" s="272">
        <v>88088</v>
      </c>
      <c r="H3" s="272">
        <v>87550</v>
      </c>
      <c r="I3" s="96">
        <f t="shared" ref="I3:I31" si="0">H3-C3</f>
        <v>-538</v>
      </c>
      <c r="J3" s="39">
        <f>I3/C3</f>
        <v>-6.1075288348015622E-3</v>
      </c>
      <c r="M3" s="97"/>
    </row>
    <row r="4" spans="1:14" x14ac:dyDescent="0.2">
      <c r="A4" s="83" t="s">
        <v>6</v>
      </c>
      <c r="B4" s="19" t="s">
        <v>88</v>
      </c>
      <c r="C4" s="264">
        <v>309000</v>
      </c>
      <c r="D4" s="36">
        <v>256220</v>
      </c>
      <c r="E4" s="40"/>
      <c r="F4" s="37"/>
      <c r="G4" s="264">
        <v>309000</v>
      </c>
      <c r="H4" s="264">
        <v>338266</v>
      </c>
      <c r="I4" s="96">
        <f t="shared" si="0"/>
        <v>29266</v>
      </c>
      <c r="J4" s="39">
        <f>I4/C4</f>
        <v>9.4711974110032363E-2</v>
      </c>
      <c r="L4">
        <f>C4*0.035</f>
        <v>10815.000000000002</v>
      </c>
      <c r="M4" s="97">
        <f>C4+L4</f>
        <v>319815</v>
      </c>
    </row>
    <row r="5" spans="1:14" x14ac:dyDescent="0.2">
      <c r="A5" s="83" t="s">
        <v>73</v>
      </c>
      <c r="B5" s="19" t="s">
        <v>89</v>
      </c>
      <c r="C5" s="264">
        <v>1000</v>
      </c>
      <c r="D5" s="36">
        <v>6160</v>
      </c>
      <c r="E5" s="36"/>
      <c r="F5" s="98"/>
      <c r="G5" s="264">
        <v>1000</v>
      </c>
      <c r="H5" s="264">
        <v>1000</v>
      </c>
      <c r="I5" s="96">
        <f t="shared" si="0"/>
        <v>0</v>
      </c>
      <c r="J5" s="39">
        <f>I5/C5</f>
        <v>0</v>
      </c>
      <c r="M5" s="97"/>
      <c r="N5" s="274"/>
    </row>
    <row r="6" spans="1:14" x14ac:dyDescent="0.2">
      <c r="A6" s="83" t="s">
        <v>306</v>
      </c>
      <c r="B6" s="19" t="s">
        <v>287</v>
      </c>
      <c r="C6" s="264">
        <v>7750</v>
      </c>
      <c r="D6" s="36">
        <v>7010</v>
      </c>
      <c r="E6" s="36"/>
      <c r="F6" s="98"/>
      <c r="G6" s="264">
        <v>7750</v>
      </c>
      <c r="H6" s="264">
        <v>7750</v>
      </c>
      <c r="I6" s="96">
        <f t="shared" si="0"/>
        <v>0</v>
      </c>
      <c r="J6" s="39">
        <f t="shared" ref="J6:J13" si="1">I6/C6</f>
        <v>0</v>
      </c>
      <c r="M6" s="97"/>
      <c r="N6" s="274"/>
    </row>
    <row r="7" spans="1:14" x14ac:dyDescent="0.2">
      <c r="A7" s="83" t="s">
        <v>60</v>
      </c>
      <c r="B7" s="19" t="s">
        <v>90</v>
      </c>
      <c r="C7" s="264">
        <v>22000</v>
      </c>
      <c r="D7" s="36">
        <v>18301</v>
      </c>
      <c r="E7" s="36"/>
      <c r="F7" s="98"/>
      <c r="G7" s="264">
        <v>22000</v>
      </c>
      <c r="H7" s="264">
        <v>25000</v>
      </c>
      <c r="I7" s="96">
        <f t="shared" si="0"/>
        <v>3000</v>
      </c>
      <c r="J7" s="39">
        <f t="shared" si="1"/>
        <v>0.13636363636363635</v>
      </c>
      <c r="L7">
        <f>H3+H4*0.0173</f>
        <v>93402.001799999998</v>
      </c>
      <c r="M7" s="274"/>
    </row>
    <row r="8" spans="1:14" x14ac:dyDescent="0.2">
      <c r="A8" s="83" t="s">
        <v>270</v>
      </c>
      <c r="B8" s="19" t="s">
        <v>271</v>
      </c>
      <c r="C8" s="264"/>
      <c r="D8" s="36"/>
      <c r="E8" s="36"/>
      <c r="F8" s="98"/>
      <c r="G8" s="264"/>
      <c r="H8" s="264"/>
      <c r="I8" s="96">
        <f t="shared" si="0"/>
        <v>0</v>
      </c>
      <c r="J8" s="39" t="e">
        <f t="shared" si="1"/>
        <v>#DIV/0!</v>
      </c>
    </row>
    <row r="9" spans="1:14" x14ac:dyDescent="0.2">
      <c r="A9" s="287"/>
      <c r="B9" s="19" t="s">
        <v>303</v>
      </c>
      <c r="C9" s="264"/>
      <c r="D9" s="36"/>
      <c r="E9" s="36"/>
      <c r="F9" s="98"/>
      <c r="G9" s="264"/>
      <c r="H9" s="264">
        <v>10000</v>
      </c>
      <c r="I9" s="96"/>
      <c r="J9" s="39"/>
    </row>
    <row r="10" spans="1:14" x14ac:dyDescent="0.2">
      <c r="A10" s="83"/>
      <c r="B10" s="288" t="s">
        <v>293</v>
      </c>
      <c r="C10" s="264">
        <v>9000</v>
      </c>
      <c r="D10" s="36">
        <v>0</v>
      </c>
      <c r="E10" s="36"/>
      <c r="F10" s="98"/>
      <c r="G10" s="264">
        <v>9000</v>
      </c>
      <c r="H10" s="272">
        <v>4040</v>
      </c>
      <c r="I10" s="96"/>
      <c r="J10" s="39"/>
    </row>
    <row r="11" spans="1:14" x14ac:dyDescent="0.2">
      <c r="A11" s="83" t="s">
        <v>277</v>
      </c>
      <c r="B11" s="19" t="s">
        <v>87</v>
      </c>
      <c r="C11" s="272">
        <v>4208</v>
      </c>
      <c r="D11" s="59">
        <v>0</v>
      </c>
      <c r="E11" s="59"/>
      <c r="F11" s="61"/>
      <c r="G11" s="272">
        <v>4208</v>
      </c>
      <c r="H11" s="264">
        <v>9365</v>
      </c>
      <c r="I11" s="96">
        <f t="shared" si="0"/>
        <v>5157</v>
      </c>
      <c r="J11" s="39">
        <f t="shared" si="1"/>
        <v>1.225522813688213</v>
      </c>
    </row>
    <row r="12" spans="1:14" x14ac:dyDescent="0.2">
      <c r="A12" s="83" t="s">
        <v>9</v>
      </c>
      <c r="B12" s="19" t="s">
        <v>10</v>
      </c>
      <c r="C12" s="264">
        <v>9635.5</v>
      </c>
      <c r="D12" s="36">
        <v>6988</v>
      </c>
      <c r="E12" s="40"/>
      <c r="F12" s="5"/>
      <c r="G12" s="264">
        <v>9635.5</v>
      </c>
      <c r="H12" s="264">
        <v>137900</v>
      </c>
      <c r="I12" s="96">
        <f t="shared" si="0"/>
        <v>128264.5</v>
      </c>
      <c r="J12" s="39">
        <f t="shared" si="1"/>
        <v>13.311660007264802</v>
      </c>
    </row>
    <row r="13" spans="1:14" x14ac:dyDescent="0.2">
      <c r="A13" s="83" t="s">
        <v>11</v>
      </c>
      <c r="B13" s="19" t="s">
        <v>12</v>
      </c>
      <c r="C13" s="264">
        <v>132611.74</v>
      </c>
      <c r="D13" s="36">
        <v>103383</v>
      </c>
      <c r="E13" s="40"/>
      <c r="F13" s="5"/>
      <c r="G13" s="264">
        <v>132611.74</v>
      </c>
      <c r="H13" s="264">
        <v>8000</v>
      </c>
      <c r="I13" s="96">
        <f>H13-C13</f>
        <v>-124611.73999999999</v>
      </c>
      <c r="J13" s="39">
        <f t="shared" si="1"/>
        <v>-0.9396735160853783</v>
      </c>
      <c r="M13" s="99"/>
    </row>
    <row r="14" spans="1:14" ht="12" customHeight="1" x14ac:dyDescent="0.2">
      <c r="A14" s="83" t="s">
        <v>15</v>
      </c>
      <c r="B14" s="19" t="s">
        <v>91</v>
      </c>
      <c r="C14" s="264">
        <v>8000</v>
      </c>
      <c r="D14" s="36">
        <v>7096</v>
      </c>
      <c r="E14" s="36"/>
      <c r="F14" s="98"/>
      <c r="G14" s="264">
        <v>8000</v>
      </c>
      <c r="H14" s="265">
        <v>12000</v>
      </c>
      <c r="I14" s="96">
        <f t="shared" si="0"/>
        <v>4000</v>
      </c>
      <c r="J14" s="39">
        <f t="shared" ref="J14:J31" si="2">I14/C14</f>
        <v>0.5</v>
      </c>
    </row>
    <row r="15" spans="1:14" x14ac:dyDescent="0.2">
      <c r="A15" s="83" t="s">
        <v>44</v>
      </c>
      <c r="B15" s="19" t="s">
        <v>92</v>
      </c>
      <c r="C15" s="265">
        <v>7000</v>
      </c>
      <c r="D15" s="36">
        <v>2292</v>
      </c>
      <c r="E15" s="36"/>
      <c r="F15" s="98"/>
      <c r="G15" s="265">
        <v>7000</v>
      </c>
      <c r="H15" s="264">
        <v>500</v>
      </c>
      <c r="I15" s="96">
        <f t="shared" si="0"/>
        <v>-6500</v>
      </c>
      <c r="J15" s="39">
        <f t="shared" si="2"/>
        <v>-0.9285714285714286</v>
      </c>
    </row>
    <row r="16" spans="1:14" x14ac:dyDescent="0.2">
      <c r="A16" s="83" t="s">
        <v>93</v>
      </c>
      <c r="B16" s="19" t="s">
        <v>94</v>
      </c>
      <c r="C16" s="264">
        <v>500</v>
      </c>
      <c r="D16" s="36">
        <v>0</v>
      </c>
      <c r="E16" s="36"/>
      <c r="F16" s="98"/>
      <c r="G16" s="264">
        <v>500</v>
      </c>
      <c r="H16" s="265">
        <v>7000</v>
      </c>
      <c r="I16" s="96">
        <f t="shared" si="0"/>
        <v>6500</v>
      </c>
      <c r="J16" s="39">
        <f t="shared" si="2"/>
        <v>13</v>
      </c>
    </row>
    <row r="17" spans="1:10" x14ac:dyDescent="0.2">
      <c r="A17" s="83" t="s">
        <v>20</v>
      </c>
      <c r="B17" s="19" t="s">
        <v>21</v>
      </c>
      <c r="C17" s="265">
        <v>2500</v>
      </c>
      <c r="D17" s="36">
        <v>1002</v>
      </c>
      <c r="E17" s="36"/>
      <c r="F17" s="98"/>
      <c r="G17" s="265">
        <v>2500</v>
      </c>
      <c r="H17" s="265">
        <v>400</v>
      </c>
      <c r="I17" s="96">
        <f t="shared" si="0"/>
        <v>-2100</v>
      </c>
      <c r="J17" s="39">
        <f t="shared" si="2"/>
        <v>-0.84</v>
      </c>
    </row>
    <row r="18" spans="1:10" x14ac:dyDescent="0.2">
      <c r="A18" s="83" t="s">
        <v>95</v>
      </c>
      <c r="B18" s="19" t="s">
        <v>23</v>
      </c>
      <c r="C18" s="265">
        <v>450</v>
      </c>
      <c r="D18" s="36">
        <v>4</v>
      </c>
      <c r="E18" s="36"/>
      <c r="F18" s="98"/>
      <c r="G18" s="265">
        <v>450</v>
      </c>
      <c r="H18" s="265">
        <v>3000</v>
      </c>
      <c r="I18" s="96">
        <f t="shared" si="0"/>
        <v>2550</v>
      </c>
      <c r="J18" s="39">
        <f t="shared" si="2"/>
        <v>5.666666666666667</v>
      </c>
    </row>
    <row r="19" spans="1:10" x14ac:dyDescent="0.2">
      <c r="A19" s="83" t="s">
        <v>22</v>
      </c>
      <c r="B19" s="19" t="s">
        <v>96</v>
      </c>
      <c r="C19" s="265">
        <v>3600</v>
      </c>
      <c r="D19" s="36">
        <v>126</v>
      </c>
      <c r="E19" s="36"/>
      <c r="F19" s="98"/>
      <c r="G19" s="265">
        <v>3600</v>
      </c>
      <c r="H19" s="265">
        <v>15000</v>
      </c>
      <c r="I19" s="96">
        <f t="shared" si="0"/>
        <v>11400</v>
      </c>
      <c r="J19" s="39">
        <f t="shared" si="2"/>
        <v>3.1666666666666665</v>
      </c>
    </row>
    <row r="20" spans="1:10" x14ac:dyDescent="0.2">
      <c r="A20" s="83" t="s">
        <v>49</v>
      </c>
      <c r="B20" s="19" t="s">
        <v>97</v>
      </c>
      <c r="C20" s="265">
        <v>12000</v>
      </c>
      <c r="D20" s="36">
        <v>9622</v>
      </c>
      <c r="E20" s="36"/>
      <c r="F20" s="98"/>
      <c r="G20" s="265">
        <v>12000</v>
      </c>
      <c r="H20" s="265"/>
      <c r="I20" s="96">
        <f t="shared" si="0"/>
        <v>-12000</v>
      </c>
      <c r="J20" s="39">
        <f t="shared" si="2"/>
        <v>-1</v>
      </c>
    </row>
    <row r="21" spans="1:10" x14ac:dyDescent="0.2">
      <c r="A21" s="83" t="s">
        <v>81</v>
      </c>
      <c r="B21" s="19" t="s">
        <v>98</v>
      </c>
      <c r="C21" s="265"/>
      <c r="D21" s="36"/>
      <c r="E21" s="36"/>
      <c r="F21" s="5"/>
      <c r="G21" s="265"/>
      <c r="H21" s="36">
        <v>2500</v>
      </c>
      <c r="I21" s="96">
        <f t="shared" si="0"/>
        <v>2500</v>
      </c>
      <c r="J21" s="39" t="e">
        <f t="shared" si="2"/>
        <v>#DIV/0!</v>
      </c>
    </row>
    <row r="22" spans="1:10" x14ac:dyDescent="0.2">
      <c r="A22" s="83" t="s">
        <v>99</v>
      </c>
      <c r="B22" s="19" t="s">
        <v>297</v>
      </c>
      <c r="C22" s="36">
        <v>1250</v>
      </c>
      <c r="D22" s="36">
        <v>596</v>
      </c>
      <c r="E22" s="36"/>
      <c r="F22" s="5"/>
      <c r="G22" s="36">
        <v>1250</v>
      </c>
      <c r="H22" s="36">
        <v>2500</v>
      </c>
      <c r="I22" s="96">
        <f t="shared" si="0"/>
        <v>1250</v>
      </c>
      <c r="J22" s="39">
        <f t="shared" si="2"/>
        <v>1</v>
      </c>
    </row>
    <row r="23" spans="1:10" x14ac:dyDescent="0.2">
      <c r="A23" s="83" t="s">
        <v>100</v>
      </c>
      <c r="B23" s="19" t="s">
        <v>101</v>
      </c>
      <c r="C23" s="36">
        <v>2500</v>
      </c>
      <c r="D23" s="36">
        <v>1371</v>
      </c>
      <c r="E23" s="36"/>
      <c r="F23" s="5"/>
      <c r="G23" s="36">
        <v>2500</v>
      </c>
      <c r="H23" s="36">
        <v>2500</v>
      </c>
      <c r="I23" s="96">
        <f t="shared" si="0"/>
        <v>0</v>
      </c>
      <c r="J23" s="39">
        <f t="shared" si="2"/>
        <v>0</v>
      </c>
    </row>
    <row r="24" spans="1:10" x14ac:dyDescent="0.2">
      <c r="A24" s="83" t="s">
        <v>102</v>
      </c>
      <c r="B24" s="19" t="s">
        <v>103</v>
      </c>
      <c r="C24" s="36">
        <v>2500</v>
      </c>
      <c r="D24" s="36">
        <v>2045</v>
      </c>
      <c r="E24" s="36"/>
      <c r="F24" s="5"/>
      <c r="G24" s="36">
        <v>2500</v>
      </c>
      <c r="H24" s="36">
        <v>2500</v>
      </c>
      <c r="I24" s="96">
        <f t="shared" si="0"/>
        <v>0</v>
      </c>
      <c r="J24" s="39">
        <f t="shared" si="2"/>
        <v>0</v>
      </c>
    </row>
    <row r="25" spans="1:10" x14ac:dyDescent="0.2">
      <c r="A25" s="83" t="s">
        <v>104</v>
      </c>
      <c r="B25" s="19" t="s">
        <v>105</v>
      </c>
      <c r="C25" s="36">
        <v>2500</v>
      </c>
      <c r="D25" s="36">
        <v>1404</v>
      </c>
      <c r="E25" s="36"/>
      <c r="F25" s="5"/>
      <c r="G25" s="36">
        <v>2500</v>
      </c>
      <c r="H25" s="36">
        <v>2000</v>
      </c>
      <c r="I25" s="96">
        <f t="shared" si="0"/>
        <v>-500</v>
      </c>
      <c r="J25" s="39">
        <f t="shared" si="2"/>
        <v>-0.2</v>
      </c>
    </row>
    <row r="26" spans="1:10" x14ac:dyDescent="0.2">
      <c r="A26" s="83" t="s">
        <v>24</v>
      </c>
      <c r="B26" s="19" t="s">
        <v>106</v>
      </c>
      <c r="C26" s="36">
        <v>1500</v>
      </c>
      <c r="D26" s="36">
        <v>0</v>
      </c>
      <c r="E26" s="36"/>
      <c r="F26" s="5"/>
      <c r="G26" s="36">
        <v>1500</v>
      </c>
      <c r="H26" s="36">
        <v>500</v>
      </c>
      <c r="I26" s="96">
        <f t="shared" si="0"/>
        <v>-1000</v>
      </c>
      <c r="J26" s="39">
        <f t="shared" si="2"/>
        <v>-0.66666666666666663</v>
      </c>
    </row>
    <row r="27" spans="1:10" x14ac:dyDescent="0.2">
      <c r="A27" s="83" t="s">
        <v>107</v>
      </c>
      <c r="B27" s="19" t="s">
        <v>50</v>
      </c>
      <c r="C27" s="36">
        <v>500</v>
      </c>
      <c r="D27" s="36">
        <v>0</v>
      </c>
      <c r="E27" s="36"/>
      <c r="F27" s="5"/>
      <c r="G27" s="36">
        <v>500</v>
      </c>
      <c r="H27" s="36">
        <v>1000</v>
      </c>
      <c r="I27" s="96">
        <f t="shared" si="0"/>
        <v>500</v>
      </c>
      <c r="J27" s="39">
        <f t="shared" si="2"/>
        <v>1</v>
      </c>
    </row>
    <row r="28" spans="1:10" x14ac:dyDescent="0.2">
      <c r="A28" s="83" t="s">
        <v>25</v>
      </c>
      <c r="B28" s="19" t="s">
        <v>108</v>
      </c>
      <c r="C28" s="36">
        <v>500</v>
      </c>
      <c r="D28" s="36">
        <v>688</v>
      </c>
      <c r="E28" s="36"/>
      <c r="F28" s="5"/>
      <c r="G28" s="36">
        <v>500</v>
      </c>
      <c r="H28" s="36">
        <v>4500</v>
      </c>
      <c r="I28" s="96">
        <f t="shared" si="0"/>
        <v>4000</v>
      </c>
      <c r="J28" s="39">
        <f t="shared" si="2"/>
        <v>8</v>
      </c>
    </row>
    <row r="29" spans="1:10" x14ac:dyDescent="0.2">
      <c r="A29" s="83" t="s">
        <v>109</v>
      </c>
      <c r="B29" s="19" t="s">
        <v>110</v>
      </c>
      <c r="C29" s="36">
        <v>3500</v>
      </c>
      <c r="D29" s="36">
        <v>350</v>
      </c>
      <c r="E29" s="36"/>
      <c r="F29" s="5"/>
      <c r="G29" s="36">
        <v>3500</v>
      </c>
      <c r="H29" s="36">
        <v>10000</v>
      </c>
      <c r="I29" s="96">
        <f t="shared" si="0"/>
        <v>6500</v>
      </c>
      <c r="J29" s="39">
        <f t="shared" si="2"/>
        <v>1.8571428571428572</v>
      </c>
    </row>
    <row r="30" spans="1:10" x14ac:dyDescent="0.2">
      <c r="A30" s="83" t="s">
        <v>111</v>
      </c>
      <c r="B30" s="19" t="s">
        <v>112</v>
      </c>
      <c r="C30" s="36">
        <v>4000</v>
      </c>
      <c r="D30" s="36">
        <v>2948</v>
      </c>
      <c r="E30" s="36"/>
      <c r="F30" s="5"/>
      <c r="G30" s="36">
        <v>4000</v>
      </c>
      <c r="H30" s="36"/>
      <c r="I30" s="96">
        <f t="shared" si="0"/>
        <v>-4000</v>
      </c>
      <c r="J30" s="39">
        <f t="shared" si="2"/>
        <v>-1</v>
      </c>
    </row>
    <row r="31" spans="1:10" ht="15.75" x14ac:dyDescent="0.25">
      <c r="A31" s="100" t="s">
        <v>27</v>
      </c>
      <c r="B31" s="100" t="s">
        <v>84</v>
      </c>
      <c r="C31" s="101">
        <f>SUM(C3:C30)</f>
        <v>636093.24</v>
      </c>
      <c r="D31" s="101">
        <f>SUM(D3:D30)</f>
        <v>510078</v>
      </c>
      <c r="E31" s="101">
        <f>SUM(E3:E30)</f>
        <v>0</v>
      </c>
      <c r="F31" s="101">
        <f>SUM(F3:F29)</f>
        <v>0</v>
      </c>
      <c r="G31" s="73">
        <f>SUM(G3:G30)</f>
        <v>636093.24</v>
      </c>
      <c r="H31" s="266">
        <f>SUM(H3:H30)</f>
        <v>694771</v>
      </c>
      <c r="I31" s="96">
        <f t="shared" si="0"/>
        <v>58677.760000000009</v>
      </c>
      <c r="J31" s="39">
        <f t="shared" si="2"/>
        <v>9.2247105157099316E-2</v>
      </c>
    </row>
    <row r="33" spans="4:8" x14ac:dyDescent="0.2">
      <c r="D33" s="50"/>
    </row>
    <row r="34" spans="4:8" x14ac:dyDescent="0.2">
      <c r="H34" s="46"/>
    </row>
    <row r="35" spans="4:8" x14ac:dyDescent="0.2">
      <c r="H35" s="102"/>
    </row>
    <row r="44" spans="4:8" hidden="1" x14ac:dyDescent="0.2"/>
    <row r="45" spans="4:8" hidden="1" x14ac:dyDescent="0.2"/>
    <row r="46" spans="4:8" hidden="1" x14ac:dyDescent="0.2"/>
    <row r="47" spans="4:8" hidden="1" x14ac:dyDescent="0.2"/>
    <row r="48" spans="4: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sortState xmlns:xlrd2="http://schemas.microsoft.com/office/spreadsheetml/2017/richdata2" ref="A2:J31">
    <sortCondition ref="A3:A31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P24"/>
  <sheetViews>
    <sheetView zoomScaleNormal="100" workbookViewId="0">
      <selection activeCell="P3" sqref="P3:P10"/>
    </sheetView>
  </sheetViews>
  <sheetFormatPr defaultRowHeight="12.75" x14ac:dyDescent="0.2"/>
  <cols>
    <col min="1" max="1" width="9.85546875" bestFit="1" customWidth="1"/>
    <col min="2" max="2" width="49.28515625" bestFit="1" customWidth="1"/>
    <col min="3" max="4" width="17.42578125" style="1" customWidth="1"/>
    <col min="5" max="5" width="17.42578125" style="1" hidden="1" customWidth="1"/>
    <col min="6" max="6" width="61.140625" hidden="1" customWidth="1"/>
    <col min="7" max="7" width="11" customWidth="1"/>
    <col min="8" max="8" width="13.28515625" bestFit="1" customWidth="1"/>
    <col min="9" max="9" width="11.28515625" customWidth="1"/>
    <col min="10" max="10" width="9.7109375" customWidth="1"/>
    <col min="12" max="13" width="9.42578125" bestFit="1" customWidth="1"/>
    <col min="16" max="16" width="9.42578125" bestFit="1" customWidth="1"/>
  </cols>
  <sheetData>
    <row r="1" spans="1:16" ht="47.25" x14ac:dyDescent="0.2">
      <c r="A1" s="28" t="s">
        <v>0</v>
      </c>
      <c r="B1" s="29" t="s">
        <v>28</v>
      </c>
      <c r="C1" s="12" t="s">
        <v>298</v>
      </c>
      <c r="D1" s="12" t="s">
        <v>301</v>
      </c>
      <c r="E1" s="30" t="str">
        <f>'[1]Executive 2020'!E1</f>
        <v>2019 Unaudited 09/30/2018</v>
      </c>
      <c r="F1" s="31" t="str">
        <f>'[1]Executive 2020'!F1</f>
        <v>2020 Unaudited 09/30/2018</v>
      </c>
      <c r="G1" s="30" t="s">
        <v>299</v>
      </c>
      <c r="H1" s="12" t="s">
        <v>300</v>
      </c>
      <c r="I1" s="12" t="s">
        <v>4</v>
      </c>
      <c r="J1" s="12" t="s">
        <v>5</v>
      </c>
    </row>
    <row r="2" spans="1:16" ht="15.75" x14ac:dyDescent="0.2">
      <c r="A2" s="14" t="s">
        <v>29</v>
      </c>
      <c r="B2" s="32" t="s">
        <v>30</v>
      </c>
      <c r="C2" s="33"/>
      <c r="D2" s="34"/>
      <c r="E2" s="33"/>
      <c r="F2" s="3"/>
      <c r="G2" s="35"/>
      <c r="H2" s="17"/>
      <c r="I2" s="17"/>
      <c r="J2" s="17"/>
    </row>
    <row r="3" spans="1:16" x14ac:dyDescent="0.2">
      <c r="A3" s="18" t="s">
        <v>7</v>
      </c>
      <c r="B3" s="19" t="s">
        <v>31</v>
      </c>
      <c r="C3" s="38">
        <v>37068</v>
      </c>
      <c r="D3" s="20">
        <v>34251</v>
      </c>
      <c r="E3" s="36"/>
      <c r="F3" s="148"/>
      <c r="G3" s="38">
        <v>37068</v>
      </c>
      <c r="H3" s="38">
        <v>38180</v>
      </c>
      <c r="I3" s="176">
        <f>H3-C3</f>
        <v>1112</v>
      </c>
      <c r="J3" s="277">
        <f>I3/C3</f>
        <v>2.9998920902125824E-2</v>
      </c>
    </row>
    <row r="4" spans="1:16" x14ac:dyDescent="0.2">
      <c r="A4" s="18" t="s">
        <v>8</v>
      </c>
      <c r="B4" s="19" t="s">
        <v>32</v>
      </c>
      <c r="C4" s="41">
        <v>11000</v>
      </c>
      <c r="D4" s="20">
        <v>5511</v>
      </c>
      <c r="E4" s="40"/>
      <c r="F4" s="4"/>
      <c r="G4" s="41">
        <v>11000</v>
      </c>
      <c r="H4" s="41">
        <v>8000</v>
      </c>
      <c r="I4" s="176">
        <f t="shared" ref="I4:I20" si="0">H4-C4</f>
        <v>-3000</v>
      </c>
      <c r="J4" s="277">
        <f t="shared" ref="J4:J20" si="1">I4/C4</f>
        <v>-0.27272727272727271</v>
      </c>
      <c r="P4" s="309"/>
    </row>
    <row r="5" spans="1:16" x14ac:dyDescent="0.2">
      <c r="A5" s="42" t="s">
        <v>33</v>
      </c>
      <c r="B5" s="43" t="s">
        <v>34</v>
      </c>
      <c r="C5" s="38">
        <v>2100</v>
      </c>
      <c r="D5" s="20">
        <v>1514</v>
      </c>
      <c r="E5" s="40"/>
      <c r="F5" s="4"/>
      <c r="G5" s="38">
        <v>2100</v>
      </c>
      <c r="H5" s="38">
        <v>800</v>
      </c>
      <c r="I5" s="176">
        <f t="shared" si="0"/>
        <v>-1300</v>
      </c>
      <c r="J5" s="277">
        <f t="shared" si="1"/>
        <v>-0.61904761904761907</v>
      </c>
      <c r="P5" s="308"/>
    </row>
    <row r="6" spans="1:16" x14ac:dyDescent="0.2">
      <c r="A6" s="18" t="s">
        <v>35</v>
      </c>
      <c r="B6" s="19" t="s">
        <v>36</v>
      </c>
      <c r="C6" s="41">
        <v>3000</v>
      </c>
      <c r="D6" s="20">
        <v>2250</v>
      </c>
      <c r="E6" s="36"/>
      <c r="F6" s="4"/>
      <c r="G6" s="41">
        <v>3000</v>
      </c>
      <c r="H6" s="41">
        <v>3300</v>
      </c>
      <c r="I6" s="176">
        <f t="shared" si="0"/>
        <v>300</v>
      </c>
      <c r="J6" s="277">
        <f t="shared" si="1"/>
        <v>0.1</v>
      </c>
      <c r="P6" s="309"/>
    </row>
    <row r="7" spans="1:16" x14ac:dyDescent="0.2">
      <c r="A7" s="18" t="s">
        <v>37</v>
      </c>
      <c r="B7" s="19" t="s">
        <v>38</v>
      </c>
      <c r="C7" s="41">
        <v>3120</v>
      </c>
      <c r="D7" s="20">
        <v>3348</v>
      </c>
      <c r="E7" s="40"/>
      <c r="F7" s="4"/>
      <c r="G7" s="41">
        <v>3120</v>
      </c>
      <c r="H7" s="41">
        <v>1800</v>
      </c>
      <c r="I7" s="176">
        <f t="shared" si="0"/>
        <v>-1320</v>
      </c>
      <c r="J7" s="277">
        <f t="shared" si="1"/>
        <v>-0.42307692307692307</v>
      </c>
      <c r="P7" s="308"/>
    </row>
    <row r="8" spans="1:16" x14ac:dyDescent="0.2">
      <c r="A8" s="18" t="s">
        <v>272</v>
      </c>
      <c r="B8" s="19" t="s">
        <v>117</v>
      </c>
      <c r="C8" s="41">
        <v>2015</v>
      </c>
      <c r="D8" s="20">
        <v>0</v>
      </c>
      <c r="E8" s="40"/>
      <c r="F8" s="4"/>
      <c r="G8" s="41">
        <v>2015</v>
      </c>
      <c r="H8" s="41">
        <v>2159</v>
      </c>
      <c r="I8" s="176">
        <f t="shared" si="0"/>
        <v>144</v>
      </c>
      <c r="J8" s="277">
        <f t="shared" si="1"/>
        <v>7.1464019851116625E-2</v>
      </c>
      <c r="P8" s="308"/>
    </row>
    <row r="9" spans="1:16" x14ac:dyDescent="0.2">
      <c r="A9" s="18" t="s">
        <v>9</v>
      </c>
      <c r="B9" s="19" t="s">
        <v>39</v>
      </c>
      <c r="C9" s="257">
        <v>4300</v>
      </c>
      <c r="D9" s="20">
        <v>3214</v>
      </c>
      <c r="E9" s="40"/>
      <c r="F9" s="4"/>
      <c r="G9" s="257">
        <v>4300</v>
      </c>
      <c r="H9" s="257">
        <v>4300</v>
      </c>
      <c r="I9" s="176">
        <f t="shared" si="0"/>
        <v>0</v>
      </c>
      <c r="J9" s="277">
        <f t="shared" si="1"/>
        <v>0</v>
      </c>
      <c r="P9" s="310"/>
    </row>
    <row r="10" spans="1:16" x14ac:dyDescent="0.2">
      <c r="A10" s="18" t="s">
        <v>40</v>
      </c>
      <c r="B10" s="19" t="s">
        <v>41</v>
      </c>
      <c r="C10" s="41">
        <v>800</v>
      </c>
      <c r="D10" s="20">
        <v>731</v>
      </c>
      <c r="E10" s="36"/>
      <c r="F10" s="4"/>
      <c r="G10" s="41">
        <v>800</v>
      </c>
      <c r="H10" s="41">
        <v>300</v>
      </c>
      <c r="I10" s="176">
        <f t="shared" si="0"/>
        <v>-500</v>
      </c>
      <c r="J10" s="277">
        <f t="shared" si="1"/>
        <v>-0.625</v>
      </c>
      <c r="P10" s="275"/>
    </row>
    <row r="11" spans="1:16" x14ac:dyDescent="0.2">
      <c r="A11" s="18" t="s">
        <v>15</v>
      </c>
      <c r="B11" s="19" t="s">
        <v>16</v>
      </c>
      <c r="C11" s="41">
        <v>1050</v>
      </c>
      <c r="D11" s="20">
        <v>866</v>
      </c>
      <c r="E11" s="36"/>
      <c r="F11" s="4"/>
      <c r="G11" s="41">
        <v>1050</v>
      </c>
      <c r="H11" s="41">
        <v>1150</v>
      </c>
      <c r="I11" s="176">
        <f t="shared" si="0"/>
        <v>100</v>
      </c>
      <c r="J11" s="277">
        <f t="shared" si="1"/>
        <v>9.5238095238095233E-2</v>
      </c>
    </row>
    <row r="12" spans="1:16" x14ac:dyDescent="0.2">
      <c r="A12" s="18" t="s">
        <v>42</v>
      </c>
      <c r="B12" s="19" t="s">
        <v>43</v>
      </c>
      <c r="C12" s="41">
        <v>3130</v>
      </c>
      <c r="D12" s="20">
        <v>3169</v>
      </c>
      <c r="E12" s="40"/>
      <c r="F12" s="4"/>
      <c r="G12" s="41">
        <v>3130</v>
      </c>
      <c r="H12" s="41">
        <v>3538</v>
      </c>
      <c r="I12" s="176">
        <f t="shared" si="0"/>
        <v>408</v>
      </c>
      <c r="J12" s="277">
        <f t="shared" si="1"/>
        <v>0.13035143769968052</v>
      </c>
    </row>
    <row r="13" spans="1:16" x14ac:dyDescent="0.2">
      <c r="A13" s="18" t="s">
        <v>44</v>
      </c>
      <c r="B13" s="19" t="s">
        <v>45</v>
      </c>
      <c r="C13" s="38">
        <v>19820</v>
      </c>
      <c r="D13" s="20">
        <v>9172</v>
      </c>
      <c r="E13" s="36"/>
      <c r="F13" s="4"/>
      <c r="G13" s="38">
        <v>19820</v>
      </c>
      <c r="H13" s="38">
        <v>10200</v>
      </c>
      <c r="I13" s="176">
        <f t="shared" si="0"/>
        <v>-9620</v>
      </c>
      <c r="J13" s="277">
        <f t="shared" si="1"/>
        <v>-0.48536831483350151</v>
      </c>
      <c r="L13" s="275"/>
      <c r="M13" s="275"/>
    </row>
    <row r="14" spans="1:16" x14ac:dyDescent="0.2">
      <c r="A14" s="18" t="s">
        <v>18</v>
      </c>
      <c r="B14" s="19" t="s">
        <v>46</v>
      </c>
      <c r="C14" s="41">
        <v>1120</v>
      </c>
      <c r="D14" s="20">
        <v>472</v>
      </c>
      <c r="E14" s="36"/>
      <c r="F14" s="4"/>
      <c r="G14" s="41">
        <v>1120</v>
      </c>
      <c r="H14" s="41">
        <v>555</v>
      </c>
      <c r="I14" s="176">
        <f t="shared" si="0"/>
        <v>-565</v>
      </c>
      <c r="J14" s="277">
        <f t="shared" si="1"/>
        <v>-0.5044642857142857</v>
      </c>
    </row>
    <row r="15" spans="1:16" x14ac:dyDescent="0.2">
      <c r="A15" s="18" t="s">
        <v>22</v>
      </c>
      <c r="B15" s="19" t="s">
        <v>23</v>
      </c>
      <c r="C15" s="41">
        <v>1190</v>
      </c>
      <c r="D15" s="20">
        <v>1439</v>
      </c>
      <c r="E15" s="36"/>
      <c r="F15" s="4"/>
      <c r="G15" s="41">
        <v>1190</v>
      </c>
      <c r="H15" s="41">
        <v>1350</v>
      </c>
      <c r="I15" s="176">
        <f t="shared" si="0"/>
        <v>160</v>
      </c>
      <c r="J15" s="277">
        <f t="shared" si="1"/>
        <v>0.13445378151260504</v>
      </c>
    </row>
    <row r="16" spans="1:16" x14ac:dyDescent="0.2">
      <c r="A16" s="18" t="s">
        <v>47</v>
      </c>
      <c r="B16" s="19" t="s">
        <v>48</v>
      </c>
      <c r="C16" s="41">
        <v>855</v>
      </c>
      <c r="D16" s="20">
        <v>56</v>
      </c>
      <c r="E16" s="36"/>
      <c r="F16" s="4"/>
      <c r="G16" s="41">
        <v>855</v>
      </c>
      <c r="H16" s="41">
        <v>855</v>
      </c>
      <c r="I16" s="176">
        <f t="shared" si="0"/>
        <v>0</v>
      </c>
      <c r="J16" s="277">
        <f t="shared" si="1"/>
        <v>0</v>
      </c>
    </row>
    <row r="17" spans="1:10" x14ac:dyDescent="0.2">
      <c r="A17" s="18" t="s">
        <v>49</v>
      </c>
      <c r="B17" s="19" t="s">
        <v>50</v>
      </c>
      <c r="C17" s="41">
        <v>275</v>
      </c>
      <c r="D17" s="20">
        <v>533</v>
      </c>
      <c r="E17" s="36"/>
      <c r="F17" s="4"/>
      <c r="G17" s="41">
        <v>275</v>
      </c>
      <c r="H17" s="41">
        <v>300</v>
      </c>
      <c r="I17" s="176">
        <f t="shared" si="0"/>
        <v>25</v>
      </c>
      <c r="J17" s="277">
        <f t="shared" si="1"/>
        <v>9.0909090909090912E-2</v>
      </c>
    </row>
    <row r="18" spans="1:10" x14ac:dyDescent="0.2">
      <c r="A18" s="18" t="s">
        <v>51</v>
      </c>
      <c r="B18" s="19" t="s">
        <v>52</v>
      </c>
      <c r="C18" s="41">
        <v>2590</v>
      </c>
      <c r="D18" s="20">
        <v>2259</v>
      </c>
      <c r="E18" s="36"/>
      <c r="F18" s="4"/>
      <c r="G18" s="41">
        <v>2590</v>
      </c>
      <c r="H18" s="41">
        <v>2500</v>
      </c>
      <c r="I18" s="176">
        <f t="shared" si="0"/>
        <v>-90</v>
      </c>
      <c r="J18" s="277">
        <f t="shared" si="1"/>
        <v>-3.4749034749034749E-2</v>
      </c>
    </row>
    <row r="19" spans="1:10" x14ac:dyDescent="0.2">
      <c r="A19" s="18" t="s">
        <v>53</v>
      </c>
      <c r="B19" s="19" t="s">
        <v>54</v>
      </c>
      <c r="C19" s="41">
        <v>125</v>
      </c>
      <c r="D19" s="20">
        <v>0</v>
      </c>
      <c r="E19" s="36"/>
      <c r="F19" s="4"/>
      <c r="G19" s="41">
        <v>125</v>
      </c>
      <c r="H19" s="41">
        <v>50</v>
      </c>
      <c r="I19" s="176">
        <f t="shared" si="0"/>
        <v>-75</v>
      </c>
      <c r="J19" s="277">
        <f t="shared" si="1"/>
        <v>-0.6</v>
      </c>
    </row>
    <row r="20" spans="1:10" ht="15.75" x14ac:dyDescent="0.2">
      <c r="A20" s="14" t="s">
        <v>27</v>
      </c>
      <c r="B20" s="32" t="s">
        <v>30</v>
      </c>
      <c r="C20" s="44">
        <f t="shared" ref="C20:H20" si="2">SUM(C3:C19)</f>
        <v>93558</v>
      </c>
      <c r="D20" s="44">
        <f t="shared" si="2"/>
        <v>68785</v>
      </c>
      <c r="E20" s="44">
        <f t="shared" si="2"/>
        <v>0</v>
      </c>
      <c r="F20" s="45">
        <f t="shared" si="2"/>
        <v>0</v>
      </c>
      <c r="G20" s="45">
        <f t="shared" si="2"/>
        <v>93558</v>
      </c>
      <c r="H20" s="273">
        <f t="shared" si="2"/>
        <v>79337</v>
      </c>
      <c r="I20" s="176">
        <f t="shared" si="0"/>
        <v>-14221</v>
      </c>
      <c r="J20" s="277">
        <f t="shared" si="1"/>
        <v>-0.15200196669445692</v>
      </c>
    </row>
    <row r="21" spans="1:10" x14ac:dyDescent="0.2">
      <c r="B21" s="25"/>
      <c r="C21" s="46"/>
      <c r="D21" s="46"/>
      <c r="E21" s="46"/>
      <c r="H21" s="47"/>
    </row>
    <row r="22" spans="1:10" x14ac:dyDescent="0.2">
      <c r="C22" s="48"/>
      <c r="D22" s="49"/>
      <c r="E22" s="48"/>
      <c r="H22" s="9"/>
    </row>
    <row r="23" spans="1:10" x14ac:dyDescent="0.2">
      <c r="D23" s="50"/>
    </row>
    <row r="24" spans="1:10" x14ac:dyDescent="0.2">
      <c r="H24" s="51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S204"/>
  <sheetViews>
    <sheetView zoomScaleNormal="100" workbookViewId="0">
      <selection activeCell="C27" sqref="C27"/>
    </sheetView>
  </sheetViews>
  <sheetFormatPr defaultRowHeight="12.75" x14ac:dyDescent="0.2"/>
  <cols>
    <col min="1" max="1" width="9" customWidth="1"/>
    <col min="2" max="2" width="43.140625" customWidth="1"/>
    <col min="3" max="3" width="11" style="67" bestFit="1" customWidth="1"/>
    <col min="4" max="4" width="13.42578125" style="67" customWidth="1"/>
    <col min="5" max="5" width="11" style="67" hidden="1" customWidth="1"/>
    <col min="6" max="6" width="19.7109375" hidden="1" customWidth="1"/>
    <col min="7" max="8" width="0" hidden="1" customWidth="1"/>
    <col min="9" max="9" width="11.28515625" bestFit="1" customWidth="1"/>
    <col min="10" max="10" width="14.28515625" bestFit="1" customWidth="1"/>
    <col min="11" max="11" width="11.28515625" customWidth="1"/>
    <col min="12" max="12" width="9.7109375" customWidth="1"/>
    <col min="13" max="16" width="0" hidden="1" customWidth="1"/>
    <col min="19" max="19" width="9.42578125" bestFit="1" customWidth="1"/>
  </cols>
  <sheetData>
    <row r="1" spans="1:19" ht="78.75" x14ac:dyDescent="0.2">
      <c r="A1" s="52"/>
      <c r="B1" s="53" t="s">
        <v>55</v>
      </c>
      <c r="C1" s="12" t="s">
        <v>298</v>
      </c>
      <c r="D1" s="12" t="s">
        <v>302</v>
      </c>
      <c r="E1" s="54" t="str">
        <f>'[1]Town Clerk 2020'!E1</f>
        <v>2019 Unaudited 09/30/2018</v>
      </c>
      <c r="F1" s="55" t="s">
        <v>56</v>
      </c>
      <c r="G1" s="3" t="str">
        <f>'[1]Executive 2020'!J1</f>
        <v>% Change</v>
      </c>
      <c r="H1" s="3">
        <f>'[1]Executive 2020'!K1</f>
        <v>0</v>
      </c>
      <c r="I1" s="12" t="s">
        <v>299</v>
      </c>
      <c r="J1" s="12" t="s">
        <v>300</v>
      </c>
      <c r="K1" s="12" t="s">
        <v>4</v>
      </c>
      <c r="L1" s="12" t="s">
        <v>5</v>
      </c>
      <c r="M1" s="55" t="s">
        <v>289</v>
      </c>
      <c r="N1" s="55" t="s">
        <v>290</v>
      </c>
      <c r="O1" s="55" t="s">
        <v>291</v>
      </c>
      <c r="P1" s="55" t="s">
        <v>292</v>
      </c>
    </row>
    <row r="2" spans="1:19" ht="15.75" x14ac:dyDescent="0.2">
      <c r="A2" s="14" t="s">
        <v>57</v>
      </c>
      <c r="B2" s="15" t="s">
        <v>58</v>
      </c>
      <c r="C2" s="56"/>
      <c r="D2" s="57"/>
      <c r="E2" s="58"/>
      <c r="F2" s="3"/>
      <c r="G2" s="3"/>
      <c r="H2" s="3"/>
      <c r="I2" s="35"/>
      <c r="J2" s="17"/>
      <c r="K2" s="17"/>
      <c r="L2" s="17"/>
      <c r="M2" s="3"/>
      <c r="N2" s="3"/>
      <c r="O2" s="3"/>
      <c r="P2" s="3"/>
    </row>
    <row r="3" spans="1:19" ht="13.5" customHeight="1" x14ac:dyDescent="0.2">
      <c r="A3" s="18" t="s">
        <v>6</v>
      </c>
      <c r="B3" s="19" t="s">
        <v>59</v>
      </c>
      <c r="C3" s="38">
        <v>27902</v>
      </c>
      <c r="D3" s="59">
        <v>25781</v>
      </c>
      <c r="E3" s="59"/>
      <c r="F3" s="4"/>
      <c r="G3" s="4"/>
      <c r="H3" s="4"/>
      <c r="I3" s="38">
        <v>27902</v>
      </c>
      <c r="J3" s="38">
        <v>28739</v>
      </c>
      <c r="K3" s="176">
        <f>J3-C3</f>
        <v>837</v>
      </c>
      <c r="L3" s="277">
        <f>K3/C3</f>
        <v>2.9997849616514947E-2</v>
      </c>
      <c r="M3" s="3">
        <v>7169.43</v>
      </c>
      <c r="N3" s="3"/>
      <c r="O3" s="3"/>
      <c r="P3" s="3"/>
    </row>
    <row r="4" spans="1:19" x14ac:dyDescent="0.2">
      <c r="A4" s="18" t="s">
        <v>60</v>
      </c>
      <c r="B4" s="60" t="s">
        <v>61</v>
      </c>
      <c r="C4" s="41">
        <v>8320</v>
      </c>
      <c r="D4" s="36">
        <v>3741</v>
      </c>
      <c r="E4" s="40"/>
      <c r="F4" s="4"/>
      <c r="G4" s="4"/>
      <c r="H4" s="4"/>
      <c r="I4" s="41">
        <v>8320</v>
      </c>
      <c r="J4" s="41">
        <v>6000</v>
      </c>
      <c r="K4" s="176">
        <f t="shared" ref="K4:K19" si="0">J4-C4</f>
        <v>-2320</v>
      </c>
      <c r="L4" s="277">
        <f t="shared" ref="L4:L19" si="1">K4/C4</f>
        <v>-0.27884615384615385</v>
      </c>
      <c r="M4" s="3">
        <v>1271.74</v>
      </c>
      <c r="N4" s="3"/>
      <c r="O4" s="3"/>
      <c r="P4" s="3"/>
      <c r="S4" s="275"/>
    </row>
    <row r="5" spans="1:19" x14ac:dyDescent="0.2">
      <c r="A5" s="18" t="s">
        <v>7</v>
      </c>
      <c r="B5" s="43" t="s">
        <v>62</v>
      </c>
      <c r="C5" s="41">
        <v>9463</v>
      </c>
      <c r="D5" s="36">
        <v>8674</v>
      </c>
      <c r="E5" s="36"/>
      <c r="F5" s="88"/>
      <c r="G5" s="4"/>
      <c r="H5" s="4"/>
      <c r="I5" s="41">
        <v>9463</v>
      </c>
      <c r="J5" s="41">
        <v>9746</v>
      </c>
      <c r="K5" s="176">
        <f t="shared" si="0"/>
        <v>283</v>
      </c>
      <c r="L5" s="277">
        <f t="shared" si="1"/>
        <v>2.9905949487477546E-2</v>
      </c>
      <c r="M5" s="3">
        <v>2253.2399999999998</v>
      </c>
      <c r="N5" s="3"/>
      <c r="O5" s="3"/>
      <c r="P5" s="3"/>
    </row>
    <row r="6" spans="1:19" x14ac:dyDescent="0.2">
      <c r="A6" s="18" t="s">
        <v>63</v>
      </c>
      <c r="B6" s="43" t="s">
        <v>64</v>
      </c>
      <c r="C6" s="41">
        <v>1030</v>
      </c>
      <c r="D6" s="36">
        <v>750</v>
      </c>
      <c r="E6" s="36"/>
      <c r="F6" s="88"/>
      <c r="G6" s="4"/>
      <c r="H6" s="4"/>
      <c r="I6" s="41">
        <v>1030</v>
      </c>
      <c r="J6" s="41">
        <v>1060</v>
      </c>
      <c r="K6" s="176">
        <f t="shared" si="0"/>
        <v>30</v>
      </c>
      <c r="L6" s="277">
        <f t="shared" si="1"/>
        <v>2.9126213592233011E-2</v>
      </c>
      <c r="M6" s="3"/>
      <c r="N6" s="3"/>
      <c r="O6" s="3"/>
      <c r="P6" s="3"/>
    </row>
    <row r="7" spans="1:19" x14ac:dyDescent="0.2">
      <c r="A7" s="18" t="s">
        <v>272</v>
      </c>
      <c r="B7" s="43" t="s">
        <v>117</v>
      </c>
      <c r="C7" s="41">
        <v>1578</v>
      </c>
      <c r="D7" s="36">
        <v>0</v>
      </c>
      <c r="E7" s="36"/>
      <c r="F7" s="88"/>
      <c r="G7" s="4"/>
      <c r="H7" s="4"/>
      <c r="I7" s="41">
        <v>1578</v>
      </c>
      <c r="J7" s="41">
        <v>1686</v>
      </c>
      <c r="K7" s="176">
        <f t="shared" si="0"/>
        <v>108</v>
      </c>
      <c r="L7" s="277">
        <f t="shared" si="1"/>
        <v>6.8441064638783272E-2</v>
      </c>
      <c r="M7" s="3"/>
      <c r="N7" s="3"/>
      <c r="O7" s="3"/>
      <c r="P7" s="3"/>
    </row>
    <row r="8" spans="1:19" x14ac:dyDescent="0.2">
      <c r="A8" s="290" t="s">
        <v>9</v>
      </c>
      <c r="B8" s="291" t="s">
        <v>10</v>
      </c>
      <c r="C8" s="292">
        <v>3600</v>
      </c>
      <c r="D8" s="293">
        <v>2980</v>
      </c>
      <c r="E8" s="294"/>
      <c r="F8" s="295"/>
      <c r="G8" s="295"/>
      <c r="H8" s="295"/>
      <c r="I8" s="292">
        <v>3600</v>
      </c>
      <c r="J8" s="292">
        <v>3600</v>
      </c>
      <c r="K8" s="296">
        <f t="shared" si="0"/>
        <v>0</v>
      </c>
      <c r="L8" s="297">
        <f t="shared" si="1"/>
        <v>0</v>
      </c>
      <c r="M8" s="298">
        <v>818.09</v>
      </c>
      <c r="N8" s="298"/>
      <c r="O8" s="298"/>
      <c r="P8" s="298"/>
    </row>
    <row r="9" spans="1:19" x14ac:dyDescent="0.2">
      <c r="A9" s="18" t="s">
        <v>13</v>
      </c>
      <c r="B9" s="19" t="s">
        <v>14</v>
      </c>
      <c r="C9" s="41">
        <v>550</v>
      </c>
      <c r="D9" s="36">
        <v>318</v>
      </c>
      <c r="E9" s="62"/>
      <c r="F9" s="72"/>
      <c r="G9" s="4"/>
      <c r="H9" s="4"/>
      <c r="I9" s="41">
        <v>550</v>
      </c>
      <c r="J9" s="41">
        <v>550</v>
      </c>
      <c r="K9" s="176">
        <f t="shared" si="0"/>
        <v>0</v>
      </c>
      <c r="L9" s="277">
        <f t="shared" si="1"/>
        <v>0</v>
      </c>
      <c r="M9">
        <v>60.87</v>
      </c>
    </row>
    <row r="10" spans="1:19" x14ac:dyDescent="0.2">
      <c r="A10" s="299" t="s">
        <v>15</v>
      </c>
      <c r="B10" s="300" t="s">
        <v>16</v>
      </c>
      <c r="C10" s="301">
        <v>1050</v>
      </c>
      <c r="D10" s="289">
        <v>866</v>
      </c>
      <c r="E10" s="302"/>
      <c r="F10" s="303"/>
      <c r="G10" s="304"/>
      <c r="H10" s="304"/>
      <c r="I10" s="301">
        <v>1050</v>
      </c>
      <c r="J10" s="301">
        <v>1050</v>
      </c>
      <c r="K10" s="305">
        <f t="shared" si="0"/>
        <v>0</v>
      </c>
      <c r="L10" s="306">
        <f t="shared" si="1"/>
        <v>0</v>
      </c>
      <c r="M10" s="307">
        <v>254.46</v>
      </c>
      <c r="N10" s="307"/>
      <c r="O10" s="307"/>
      <c r="P10" s="307"/>
    </row>
    <row r="11" spans="1:19" x14ac:dyDescent="0.2">
      <c r="A11" s="18" t="s">
        <v>42</v>
      </c>
      <c r="B11" s="19" t="s">
        <v>65</v>
      </c>
      <c r="C11" s="257">
        <v>7887</v>
      </c>
      <c r="D11" s="36">
        <v>6972</v>
      </c>
      <c r="E11" s="36"/>
      <c r="F11" s="4"/>
      <c r="G11" s="4"/>
      <c r="H11" s="4"/>
      <c r="I11" s="257">
        <v>7887</v>
      </c>
      <c r="J11" s="257">
        <v>5227</v>
      </c>
      <c r="K11" s="176">
        <f t="shared" si="0"/>
        <v>-2660</v>
      </c>
      <c r="L11" s="277">
        <f t="shared" si="1"/>
        <v>-0.33726385190820335</v>
      </c>
      <c r="M11" s="311">
        <v>2468.1</v>
      </c>
      <c r="N11" s="311"/>
      <c r="O11" s="311"/>
      <c r="P11" s="3"/>
    </row>
    <row r="12" spans="1:19" x14ac:dyDescent="0.2">
      <c r="A12" s="18" t="s">
        <v>44</v>
      </c>
      <c r="B12" s="19" t="s">
        <v>66</v>
      </c>
      <c r="C12" s="38">
        <v>2245</v>
      </c>
      <c r="D12" s="36">
        <v>2164</v>
      </c>
      <c r="E12" s="36"/>
      <c r="F12" s="4"/>
      <c r="G12" s="4"/>
      <c r="H12" s="4"/>
      <c r="I12" s="38">
        <v>2245</v>
      </c>
      <c r="J12" s="38">
        <v>2395</v>
      </c>
      <c r="K12" s="176">
        <f t="shared" si="0"/>
        <v>150</v>
      </c>
      <c r="L12" s="277">
        <f t="shared" si="1"/>
        <v>6.6815144766147E-2</v>
      </c>
      <c r="M12" s="3"/>
      <c r="N12" s="3"/>
      <c r="O12" s="3"/>
      <c r="P12" s="3"/>
    </row>
    <row r="13" spans="1:19" x14ac:dyDescent="0.2">
      <c r="A13" s="18" t="s">
        <v>67</v>
      </c>
      <c r="B13" s="19" t="s">
        <v>68</v>
      </c>
      <c r="C13" s="41">
        <v>200</v>
      </c>
      <c r="D13" s="36">
        <v>0</v>
      </c>
      <c r="E13" s="36"/>
      <c r="F13" s="4"/>
      <c r="G13" s="4"/>
      <c r="H13" s="4"/>
      <c r="I13" s="41">
        <v>200</v>
      </c>
      <c r="J13" s="41">
        <v>100</v>
      </c>
      <c r="K13" s="176">
        <f t="shared" si="0"/>
        <v>-100</v>
      </c>
      <c r="L13" s="277">
        <f t="shared" si="1"/>
        <v>-0.5</v>
      </c>
      <c r="M13" s="3"/>
      <c r="N13" s="3"/>
      <c r="O13" s="3"/>
      <c r="P13" s="3"/>
    </row>
    <row r="14" spans="1:19" x14ac:dyDescent="0.2">
      <c r="A14" s="18" t="s">
        <v>18</v>
      </c>
      <c r="B14" s="19" t="s">
        <v>46</v>
      </c>
      <c r="C14" s="41">
        <v>250</v>
      </c>
      <c r="D14" s="36">
        <v>259</v>
      </c>
      <c r="E14" s="36"/>
      <c r="F14" s="4"/>
      <c r="G14" s="4"/>
      <c r="H14" s="4"/>
      <c r="I14" s="41">
        <v>250</v>
      </c>
      <c r="J14" s="41">
        <v>275</v>
      </c>
      <c r="K14" s="176">
        <f t="shared" si="0"/>
        <v>25</v>
      </c>
      <c r="L14" s="277">
        <f t="shared" si="1"/>
        <v>0.1</v>
      </c>
      <c r="M14" s="3"/>
      <c r="N14" s="3"/>
      <c r="O14" s="3"/>
      <c r="P14" s="3"/>
    </row>
    <row r="15" spans="1:19" x14ac:dyDescent="0.2">
      <c r="A15" s="18" t="s">
        <v>69</v>
      </c>
      <c r="B15" s="19" t="s">
        <v>70</v>
      </c>
      <c r="C15" s="41">
        <v>2750</v>
      </c>
      <c r="D15" s="36">
        <v>1522</v>
      </c>
      <c r="E15" s="36"/>
      <c r="F15" s="4"/>
      <c r="G15" s="4"/>
      <c r="H15" s="4"/>
      <c r="I15" s="41">
        <v>2750</v>
      </c>
      <c r="J15" s="41">
        <v>2435</v>
      </c>
      <c r="K15" s="176">
        <f t="shared" si="0"/>
        <v>-315</v>
      </c>
      <c r="L15" s="277">
        <f t="shared" si="1"/>
        <v>-0.11454545454545455</v>
      </c>
      <c r="M15" s="3">
        <v>29.76</v>
      </c>
      <c r="N15" s="3"/>
      <c r="O15" s="3"/>
      <c r="P15" s="3"/>
    </row>
    <row r="16" spans="1:19" x14ac:dyDescent="0.2">
      <c r="A16" s="18" t="s">
        <v>22</v>
      </c>
      <c r="B16" s="19" t="s">
        <v>23</v>
      </c>
      <c r="C16" s="38">
        <v>4500</v>
      </c>
      <c r="D16" s="36">
        <v>4449</v>
      </c>
      <c r="E16" s="36"/>
      <c r="F16" s="4"/>
      <c r="G16" s="4"/>
      <c r="H16" s="4"/>
      <c r="I16" s="38">
        <v>4500</v>
      </c>
      <c r="J16" s="38">
        <v>4600</v>
      </c>
      <c r="K16" s="176">
        <f t="shared" si="0"/>
        <v>100</v>
      </c>
      <c r="L16" s="277">
        <f t="shared" si="1"/>
        <v>2.2222222222222223E-2</v>
      </c>
      <c r="M16" s="3">
        <v>2.0699999999999998</v>
      </c>
      <c r="N16" s="3"/>
      <c r="O16" s="3"/>
      <c r="P16" s="3"/>
    </row>
    <row r="17" spans="1:16" x14ac:dyDescent="0.2">
      <c r="A17" s="18" t="s">
        <v>47</v>
      </c>
      <c r="B17" s="19" t="s">
        <v>48</v>
      </c>
      <c r="C17" s="41">
        <v>855</v>
      </c>
      <c r="D17" s="36">
        <v>56</v>
      </c>
      <c r="E17" s="36"/>
      <c r="F17" s="4"/>
      <c r="G17" s="4"/>
      <c r="H17" s="4"/>
      <c r="I17" s="41">
        <v>855</v>
      </c>
      <c r="J17" s="41">
        <v>855</v>
      </c>
      <c r="K17" s="176">
        <f t="shared" si="0"/>
        <v>0</v>
      </c>
      <c r="L17" s="277">
        <f t="shared" si="1"/>
        <v>0</v>
      </c>
      <c r="M17" s="3">
        <v>213.36</v>
      </c>
      <c r="N17" s="3"/>
      <c r="O17" s="3"/>
      <c r="P17" s="6"/>
    </row>
    <row r="18" spans="1:16" x14ac:dyDescent="0.2">
      <c r="A18" s="18" t="s">
        <v>49</v>
      </c>
      <c r="B18" s="19" t="s">
        <v>50</v>
      </c>
      <c r="C18" s="41">
        <v>300</v>
      </c>
      <c r="D18" s="36">
        <v>110</v>
      </c>
      <c r="E18" s="36"/>
      <c r="F18" s="4"/>
      <c r="G18" s="4"/>
      <c r="H18" s="4"/>
      <c r="I18" s="41">
        <v>300</v>
      </c>
      <c r="J18" s="41">
        <v>250</v>
      </c>
      <c r="K18" s="176">
        <f t="shared" si="0"/>
        <v>-50</v>
      </c>
      <c r="L18" s="277">
        <f t="shared" si="1"/>
        <v>-0.16666666666666666</v>
      </c>
      <c r="M18" s="3"/>
      <c r="N18" s="3"/>
      <c r="O18" s="3"/>
      <c r="P18" s="3"/>
    </row>
    <row r="19" spans="1:16" ht="15.75" x14ac:dyDescent="0.2">
      <c r="A19" s="14" t="s">
        <v>27</v>
      </c>
      <c r="B19" s="15" t="s">
        <v>71</v>
      </c>
      <c r="C19" s="44">
        <f>SUM(C3:C18)</f>
        <v>72480</v>
      </c>
      <c r="D19" s="44">
        <f>SUM(D3:D18)</f>
        <v>58642</v>
      </c>
      <c r="E19" s="44">
        <f>SUM(E3:E17)</f>
        <v>0</v>
      </c>
      <c r="F19" s="44">
        <f>SUM(F3:F17)</f>
        <v>0</v>
      </c>
      <c r="G19" s="44">
        <f>SUM(G3:G17)</f>
        <v>0</v>
      </c>
      <c r="H19" s="44">
        <f>SUM(H3:H17)</f>
        <v>0</v>
      </c>
      <c r="I19" s="44">
        <f>SUM(I3:I18)</f>
        <v>72480</v>
      </c>
      <c r="J19" s="44">
        <f>SUM(J3:J18)</f>
        <v>68568</v>
      </c>
      <c r="K19" s="176">
        <f t="shared" si="0"/>
        <v>-3912</v>
      </c>
      <c r="L19" s="277">
        <f t="shared" si="1"/>
        <v>-5.3973509933774831E-2</v>
      </c>
      <c r="M19" s="3"/>
      <c r="N19" s="3"/>
      <c r="O19" s="3"/>
      <c r="P19" s="3"/>
    </row>
    <row r="20" spans="1:16" x14ac:dyDescent="0.2">
      <c r="B20" s="64"/>
      <c r="C20" s="65"/>
      <c r="D20" s="65"/>
      <c r="E20" s="65"/>
      <c r="J20" s="66"/>
    </row>
    <row r="21" spans="1:16" x14ac:dyDescent="0.2">
      <c r="C21" s="1"/>
      <c r="D21" s="1"/>
      <c r="E21" s="1"/>
      <c r="J21" s="9"/>
    </row>
    <row r="22" spans="1:16" x14ac:dyDescent="0.2">
      <c r="C22" s="1"/>
      <c r="D22" s="50"/>
      <c r="E22" s="1"/>
      <c r="J22" s="51"/>
    </row>
    <row r="23" spans="1:16" x14ac:dyDescent="0.2">
      <c r="C23" s="1"/>
      <c r="D23" s="1"/>
      <c r="E23" s="1"/>
    </row>
    <row r="24" spans="1:16" x14ac:dyDescent="0.2">
      <c r="C24" s="1"/>
      <c r="D24" s="1"/>
      <c r="E24" s="1"/>
    </row>
    <row r="25" spans="1:16" x14ac:dyDescent="0.2">
      <c r="C25" s="1"/>
      <c r="D25" s="1"/>
      <c r="E25" s="1"/>
    </row>
    <row r="26" spans="1:16" x14ac:dyDescent="0.2">
      <c r="C26" s="1"/>
      <c r="D26" s="1"/>
      <c r="E26" s="1"/>
    </row>
    <row r="27" spans="1:16" x14ac:dyDescent="0.2">
      <c r="C27" s="1"/>
      <c r="D27" s="1"/>
      <c r="E27" s="1"/>
    </row>
    <row r="28" spans="1:16" x14ac:dyDescent="0.2">
      <c r="C28" s="1"/>
      <c r="D28" s="1"/>
      <c r="E28" s="1"/>
    </row>
    <row r="29" spans="1:16" x14ac:dyDescent="0.2">
      <c r="C29" s="1"/>
      <c r="D29" s="1"/>
      <c r="E29" s="1"/>
    </row>
    <row r="30" spans="1:16" x14ac:dyDescent="0.2">
      <c r="C30" s="1"/>
      <c r="D30" s="1"/>
      <c r="E30" s="1"/>
    </row>
    <row r="31" spans="1:16" x14ac:dyDescent="0.2">
      <c r="C31" s="1"/>
      <c r="D31" s="1"/>
      <c r="E31" s="1"/>
    </row>
    <row r="32" spans="1:16" x14ac:dyDescent="0.2">
      <c r="C32" s="1"/>
      <c r="D32" s="1"/>
      <c r="E32" s="1"/>
    </row>
    <row r="33" spans="3:5" x14ac:dyDescent="0.2">
      <c r="C33" s="1"/>
      <c r="D33" s="1"/>
      <c r="E33" s="1"/>
    </row>
    <row r="34" spans="3:5" x14ac:dyDescent="0.2">
      <c r="C34" s="1"/>
      <c r="D34" s="1"/>
      <c r="E34" s="1"/>
    </row>
    <row r="35" spans="3:5" x14ac:dyDescent="0.2">
      <c r="C35" s="1"/>
      <c r="D35" s="1"/>
      <c r="E35" s="1"/>
    </row>
    <row r="36" spans="3:5" x14ac:dyDescent="0.2">
      <c r="C36" s="1"/>
      <c r="D36" s="1"/>
      <c r="E36" s="1"/>
    </row>
    <row r="37" spans="3:5" x14ac:dyDescent="0.2">
      <c r="C37" s="1"/>
      <c r="D37" s="1"/>
      <c r="E37" s="1"/>
    </row>
    <row r="38" spans="3:5" x14ac:dyDescent="0.2">
      <c r="C38" s="1"/>
      <c r="D38" s="1"/>
      <c r="E38" s="1"/>
    </row>
    <row r="39" spans="3:5" x14ac:dyDescent="0.2">
      <c r="C39" s="1"/>
      <c r="D39" s="1"/>
      <c r="E39" s="1"/>
    </row>
    <row r="40" spans="3:5" x14ac:dyDescent="0.2">
      <c r="C40" s="1"/>
      <c r="D40" s="1"/>
      <c r="E40" s="1"/>
    </row>
    <row r="41" spans="3:5" x14ac:dyDescent="0.2">
      <c r="C41" s="1"/>
      <c r="D41" s="1"/>
      <c r="E41" s="1"/>
    </row>
    <row r="42" spans="3:5" x14ac:dyDescent="0.2">
      <c r="C42" s="1"/>
      <c r="D42" s="1"/>
      <c r="E42" s="1"/>
    </row>
    <row r="43" spans="3:5" x14ac:dyDescent="0.2">
      <c r="C43" s="1"/>
      <c r="D43" s="1"/>
      <c r="E43" s="1"/>
    </row>
    <row r="44" spans="3:5" x14ac:dyDescent="0.2">
      <c r="C44" s="1"/>
      <c r="D44" s="1"/>
      <c r="E44" s="1"/>
    </row>
    <row r="45" spans="3:5" x14ac:dyDescent="0.2">
      <c r="C45" s="1"/>
      <c r="D45" s="1"/>
      <c r="E45" s="1"/>
    </row>
    <row r="46" spans="3:5" x14ac:dyDescent="0.2">
      <c r="C46" s="1"/>
      <c r="D46" s="1"/>
      <c r="E46" s="1"/>
    </row>
    <row r="47" spans="3:5" x14ac:dyDescent="0.2">
      <c r="C47" s="1"/>
      <c r="D47" s="1"/>
      <c r="E47" s="1"/>
    </row>
    <row r="48" spans="3:5" x14ac:dyDescent="0.2">
      <c r="C48" s="1"/>
      <c r="D48" s="1"/>
      <c r="E48" s="1"/>
    </row>
    <row r="49" spans="3:5" x14ac:dyDescent="0.2">
      <c r="C49" s="1"/>
      <c r="D49" s="1"/>
      <c r="E49" s="1"/>
    </row>
    <row r="50" spans="3:5" x14ac:dyDescent="0.2">
      <c r="C50" s="1"/>
      <c r="D50" s="1"/>
      <c r="E50" s="1"/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  <row r="53" spans="3:5" x14ac:dyDescent="0.2">
      <c r="C53" s="1"/>
      <c r="D53" s="1"/>
      <c r="E53" s="1"/>
    </row>
    <row r="54" spans="3:5" x14ac:dyDescent="0.2">
      <c r="C54" s="1"/>
      <c r="D54" s="1"/>
      <c r="E54" s="1"/>
    </row>
    <row r="55" spans="3:5" x14ac:dyDescent="0.2">
      <c r="C55" s="1"/>
      <c r="D55" s="1"/>
      <c r="E55" s="1"/>
    </row>
    <row r="56" spans="3:5" x14ac:dyDescent="0.2">
      <c r="C56" s="1"/>
      <c r="D56" s="1"/>
      <c r="E56" s="1"/>
    </row>
    <row r="57" spans="3:5" x14ac:dyDescent="0.2">
      <c r="C57" s="1"/>
      <c r="D57" s="1"/>
      <c r="E57" s="1"/>
    </row>
    <row r="58" spans="3:5" x14ac:dyDescent="0.2">
      <c r="C58" s="1"/>
      <c r="D58" s="1"/>
      <c r="E58" s="1"/>
    </row>
    <row r="59" spans="3:5" x14ac:dyDescent="0.2">
      <c r="C59" s="1"/>
      <c r="D59" s="1"/>
      <c r="E59" s="1"/>
    </row>
    <row r="60" spans="3:5" x14ac:dyDescent="0.2">
      <c r="C60" s="1"/>
      <c r="D60" s="1"/>
      <c r="E60" s="1"/>
    </row>
    <row r="61" spans="3:5" x14ac:dyDescent="0.2">
      <c r="C61" s="1"/>
      <c r="D61" s="1"/>
      <c r="E61" s="1"/>
    </row>
    <row r="62" spans="3:5" x14ac:dyDescent="0.2">
      <c r="C62" s="1"/>
      <c r="D62" s="1"/>
      <c r="E62" s="1"/>
    </row>
    <row r="63" spans="3:5" x14ac:dyDescent="0.2">
      <c r="C63" s="1"/>
      <c r="D63" s="1"/>
      <c r="E63" s="1"/>
    </row>
    <row r="64" spans="3:5" x14ac:dyDescent="0.2">
      <c r="C64" s="1"/>
      <c r="D64" s="1"/>
      <c r="E64" s="1"/>
    </row>
    <row r="65" spans="3:5" x14ac:dyDescent="0.2">
      <c r="C65" s="1"/>
      <c r="D65" s="1"/>
      <c r="E65" s="1"/>
    </row>
    <row r="66" spans="3:5" x14ac:dyDescent="0.2">
      <c r="C66" s="1"/>
      <c r="D66" s="1"/>
      <c r="E66" s="1"/>
    </row>
    <row r="67" spans="3:5" x14ac:dyDescent="0.2">
      <c r="C67" s="1"/>
      <c r="D67" s="1"/>
      <c r="E67" s="1"/>
    </row>
    <row r="68" spans="3:5" x14ac:dyDescent="0.2">
      <c r="C68" s="1"/>
      <c r="D68" s="1"/>
      <c r="E68" s="1"/>
    </row>
    <row r="69" spans="3:5" x14ac:dyDescent="0.2">
      <c r="C69" s="1"/>
      <c r="D69" s="1"/>
      <c r="E69" s="1"/>
    </row>
    <row r="70" spans="3:5" x14ac:dyDescent="0.2">
      <c r="C70" s="1"/>
      <c r="D70" s="1"/>
      <c r="E70" s="1"/>
    </row>
    <row r="71" spans="3:5" x14ac:dyDescent="0.2">
      <c r="C71" s="1"/>
      <c r="D71" s="1"/>
      <c r="E71" s="1"/>
    </row>
    <row r="72" spans="3:5" x14ac:dyDescent="0.2">
      <c r="C72" s="1"/>
      <c r="D72" s="1"/>
      <c r="E72" s="1"/>
    </row>
    <row r="73" spans="3:5" x14ac:dyDescent="0.2">
      <c r="C73" s="1"/>
      <c r="D73" s="1"/>
      <c r="E73" s="1"/>
    </row>
    <row r="74" spans="3:5" x14ac:dyDescent="0.2">
      <c r="C74" s="1"/>
      <c r="D74" s="1"/>
      <c r="E74" s="1"/>
    </row>
    <row r="75" spans="3:5" x14ac:dyDescent="0.2">
      <c r="C75" s="1"/>
      <c r="D75" s="1"/>
      <c r="E75" s="1"/>
    </row>
    <row r="76" spans="3:5" x14ac:dyDescent="0.2">
      <c r="C76" s="1"/>
      <c r="D76" s="1"/>
      <c r="E76" s="1"/>
    </row>
    <row r="77" spans="3:5" x14ac:dyDescent="0.2">
      <c r="C77" s="1"/>
      <c r="D77" s="1"/>
      <c r="E77" s="1"/>
    </row>
    <row r="78" spans="3:5" x14ac:dyDescent="0.2">
      <c r="C78" s="1"/>
      <c r="D78" s="1"/>
      <c r="E78" s="1"/>
    </row>
    <row r="79" spans="3:5" x14ac:dyDescent="0.2">
      <c r="C79" s="1"/>
      <c r="D79" s="1"/>
      <c r="E79" s="1"/>
    </row>
    <row r="80" spans="3:5" x14ac:dyDescent="0.2">
      <c r="C80" s="1"/>
      <c r="D80" s="1"/>
      <c r="E80" s="1"/>
    </row>
    <row r="81" spans="3:5" x14ac:dyDescent="0.2">
      <c r="C81" s="1"/>
      <c r="D81" s="1"/>
      <c r="E81" s="1"/>
    </row>
    <row r="82" spans="3:5" x14ac:dyDescent="0.2">
      <c r="C82" s="1"/>
      <c r="D82" s="1"/>
      <c r="E82" s="1"/>
    </row>
    <row r="83" spans="3:5" x14ac:dyDescent="0.2">
      <c r="C83" s="1"/>
      <c r="D83" s="1"/>
      <c r="E83" s="1"/>
    </row>
    <row r="84" spans="3:5" x14ac:dyDescent="0.2">
      <c r="C84" s="1"/>
      <c r="D84" s="1"/>
      <c r="E84" s="1"/>
    </row>
    <row r="85" spans="3:5" x14ac:dyDescent="0.2">
      <c r="C85" s="1"/>
      <c r="D85" s="1"/>
      <c r="E85" s="1"/>
    </row>
    <row r="86" spans="3:5" x14ac:dyDescent="0.2">
      <c r="C86" s="1"/>
      <c r="D86" s="1"/>
      <c r="E86" s="1"/>
    </row>
    <row r="87" spans="3:5" x14ac:dyDescent="0.2">
      <c r="C87" s="1"/>
      <c r="D87" s="1"/>
      <c r="E87" s="1"/>
    </row>
    <row r="88" spans="3:5" x14ac:dyDescent="0.2">
      <c r="C88" s="1"/>
      <c r="D88" s="1"/>
      <c r="E88" s="1"/>
    </row>
    <row r="89" spans="3:5" x14ac:dyDescent="0.2">
      <c r="C89" s="1"/>
      <c r="D89" s="1"/>
      <c r="E89" s="1"/>
    </row>
    <row r="90" spans="3:5" x14ac:dyDescent="0.2">
      <c r="C90" s="1"/>
      <c r="D90" s="1"/>
      <c r="E90" s="1"/>
    </row>
    <row r="91" spans="3:5" x14ac:dyDescent="0.2">
      <c r="C91" s="1"/>
      <c r="D91" s="1"/>
      <c r="E91" s="1"/>
    </row>
    <row r="92" spans="3:5" x14ac:dyDescent="0.2">
      <c r="C92" s="1"/>
      <c r="D92" s="1"/>
      <c r="E92" s="1"/>
    </row>
    <row r="93" spans="3:5" x14ac:dyDescent="0.2">
      <c r="C93" s="1"/>
      <c r="D93" s="1"/>
      <c r="E93" s="1"/>
    </row>
    <row r="94" spans="3:5" x14ac:dyDescent="0.2">
      <c r="C94" s="1"/>
      <c r="D94" s="1"/>
      <c r="E94" s="1"/>
    </row>
    <row r="95" spans="3:5" x14ac:dyDescent="0.2">
      <c r="C95" s="1"/>
      <c r="D95" s="1"/>
      <c r="E95" s="1"/>
    </row>
    <row r="96" spans="3:5" x14ac:dyDescent="0.2">
      <c r="C96" s="1"/>
      <c r="D96" s="1"/>
      <c r="E96" s="1"/>
    </row>
    <row r="97" spans="3:5" x14ac:dyDescent="0.2">
      <c r="C97" s="1"/>
      <c r="D97" s="1"/>
      <c r="E97" s="1"/>
    </row>
    <row r="98" spans="3:5" x14ac:dyDescent="0.2">
      <c r="C98" s="1"/>
      <c r="D98" s="1"/>
      <c r="E98" s="1"/>
    </row>
    <row r="99" spans="3:5" x14ac:dyDescent="0.2">
      <c r="C99" s="1"/>
      <c r="D99" s="1"/>
      <c r="E99" s="1"/>
    </row>
    <row r="100" spans="3:5" x14ac:dyDescent="0.2">
      <c r="C100" s="1"/>
      <c r="D100" s="1"/>
      <c r="E100" s="1"/>
    </row>
    <row r="101" spans="3:5" x14ac:dyDescent="0.2">
      <c r="C101" s="1"/>
      <c r="D101" s="1"/>
      <c r="E101" s="1"/>
    </row>
    <row r="102" spans="3:5" x14ac:dyDescent="0.2">
      <c r="C102" s="1"/>
      <c r="D102" s="1"/>
      <c r="E102" s="1"/>
    </row>
    <row r="103" spans="3:5" x14ac:dyDescent="0.2">
      <c r="C103" s="1"/>
      <c r="D103" s="1"/>
      <c r="E103" s="1"/>
    </row>
    <row r="104" spans="3:5" x14ac:dyDescent="0.2">
      <c r="C104" s="1"/>
      <c r="D104" s="1"/>
      <c r="E104" s="1"/>
    </row>
    <row r="105" spans="3:5" x14ac:dyDescent="0.2">
      <c r="C105" s="1"/>
      <c r="D105" s="1"/>
      <c r="E105" s="1"/>
    </row>
    <row r="106" spans="3:5" x14ac:dyDescent="0.2">
      <c r="C106" s="1"/>
      <c r="D106" s="1"/>
      <c r="E106" s="1"/>
    </row>
    <row r="107" spans="3:5" x14ac:dyDescent="0.2">
      <c r="C107" s="1"/>
      <c r="D107" s="1"/>
      <c r="E107" s="1"/>
    </row>
    <row r="108" spans="3:5" x14ac:dyDescent="0.2">
      <c r="C108" s="1"/>
      <c r="D108" s="1"/>
      <c r="E108" s="1"/>
    </row>
    <row r="109" spans="3:5" x14ac:dyDescent="0.2">
      <c r="C109" s="1"/>
      <c r="D109" s="1"/>
      <c r="E109" s="1"/>
    </row>
    <row r="110" spans="3:5" x14ac:dyDescent="0.2">
      <c r="C110" s="1"/>
      <c r="D110" s="1"/>
      <c r="E110" s="1"/>
    </row>
    <row r="111" spans="3:5" x14ac:dyDescent="0.2">
      <c r="C111" s="1"/>
      <c r="D111" s="1"/>
      <c r="E111" s="1"/>
    </row>
    <row r="112" spans="3:5" x14ac:dyDescent="0.2">
      <c r="C112" s="1"/>
      <c r="D112" s="1"/>
      <c r="E112" s="1"/>
    </row>
    <row r="113" spans="3:5" x14ac:dyDescent="0.2">
      <c r="C113" s="1"/>
      <c r="D113" s="1"/>
      <c r="E113" s="1"/>
    </row>
    <row r="114" spans="3:5" x14ac:dyDescent="0.2">
      <c r="C114" s="1"/>
      <c r="D114" s="1"/>
      <c r="E114" s="1"/>
    </row>
    <row r="115" spans="3:5" x14ac:dyDescent="0.2">
      <c r="C115" s="1"/>
      <c r="D115" s="1"/>
      <c r="E115" s="1"/>
    </row>
    <row r="116" spans="3:5" x14ac:dyDescent="0.2">
      <c r="C116" s="1"/>
      <c r="D116" s="1"/>
      <c r="E116" s="1"/>
    </row>
    <row r="117" spans="3:5" x14ac:dyDescent="0.2">
      <c r="C117" s="1"/>
      <c r="D117" s="1"/>
      <c r="E117" s="1"/>
    </row>
    <row r="118" spans="3:5" x14ac:dyDescent="0.2">
      <c r="C118" s="1"/>
      <c r="D118" s="1"/>
      <c r="E118" s="1"/>
    </row>
    <row r="119" spans="3:5" x14ac:dyDescent="0.2">
      <c r="C119" s="1"/>
      <c r="D119" s="1"/>
      <c r="E119" s="1"/>
    </row>
    <row r="120" spans="3:5" x14ac:dyDescent="0.2">
      <c r="C120" s="1"/>
      <c r="D120" s="1"/>
      <c r="E120" s="1"/>
    </row>
    <row r="121" spans="3:5" x14ac:dyDescent="0.2">
      <c r="C121" s="1"/>
      <c r="D121" s="1"/>
      <c r="E121" s="1"/>
    </row>
    <row r="122" spans="3:5" x14ac:dyDescent="0.2">
      <c r="C122" s="1"/>
      <c r="D122" s="1"/>
      <c r="E122" s="1"/>
    </row>
    <row r="123" spans="3:5" x14ac:dyDescent="0.2">
      <c r="C123" s="1"/>
      <c r="D123" s="1"/>
      <c r="E123" s="1"/>
    </row>
    <row r="124" spans="3:5" x14ac:dyDescent="0.2">
      <c r="C124" s="1"/>
      <c r="D124" s="1"/>
      <c r="E124" s="1"/>
    </row>
    <row r="125" spans="3:5" x14ac:dyDescent="0.2">
      <c r="C125" s="1"/>
      <c r="D125" s="1"/>
      <c r="E125" s="1"/>
    </row>
    <row r="126" spans="3:5" x14ac:dyDescent="0.2">
      <c r="C126" s="1"/>
      <c r="D126" s="1"/>
      <c r="E126" s="1"/>
    </row>
    <row r="127" spans="3:5" x14ac:dyDescent="0.2">
      <c r="C127" s="1"/>
      <c r="D127" s="1"/>
      <c r="E127" s="1"/>
    </row>
    <row r="128" spans="3:5" x14ac:dyDescent="0.2">
      <c r="C128" s="1"/>
      <c r="D128" s="1"/>
      <c r="E128" s="1"/>
    </row>
    <row r="129" spans="3:5" x14ac:dyDescent="0.2">
      <c r="C129" s="1"/>
      <c r="D129" s="1"/>
      <c r="E129" s="1"/>
    </row>
    <row r="130" spans="3:5" x14ac:dyDescent="0.2">
      <c r="C130" s="1"/>
      <c r="D130" s="1"/>
      <c r="E130" s="1"/>
    </row>
    <row r="131" spans="3:5" x14ac:dyDescent="0.2">
      <c r="C131" s="1"/>
      <c r="D131" s="1"/>
      <c r="E131" s="1"/>
    </row>
    <row r="132" spans="3:5" x14ac:dyDescent="0.2">
      <c r="C132" s="1"/>
      <c r="D132" s="1"/>
      <c r="E132" s="1"/>
    </row>
    <row r="133" spans="3:5" x14ac:dyDescent="0.2">
      <c r="C133" s="1"/>
      <c r="D133" s="1"/>
      <c r="E133" s="1"/>
    </row>
    <row r="134" spans="3:5" x14ac:dyDescent="0.2">
      <c r="C134" s="1"/>
      <c r="D134" s="1"/>
      <c r="E134" s="1"/>
    </row>
    <row r="135" spans="3:5" x14ac:dyDescent="0.2">
      <c r="C135" s="1"/>
      <c r="D135" s="1"/>
      <c r="E135" s="1"/>
    </row>
    <row r="136" spans="3:5" x14ac:dyDescent="0.2">
      <c r="C136" s="1"/>
      <c r="D136" s="1"/>
      <c r="E136" s="1"/>
    </row>
    <row r="137" spans="3:5" x14ac:dyDescent="0.2">
      <c r="C137" s="1"/>
      <c r="D137" s="1"/>
      <c r="E137" s="1"/>
    </row>
    <row r="138" spans="3:5" x14ac:dyDescent="0.2">
      <c r="C138" s="1"/>
      <c r="D138" s="1"/>
      <c r="E138" s="1"/>
    </row>
    <row r="139" spans="3:5" x14ac:dyDescent="0.2">
      <c r="C139" s="1"/>
      <c r="D139" s="1"/>
      <c r="E139" s="1"/>
    </row>
    <row r="140" spans="3:5" x14ac:dyDescent="0.2">
      <c r="C140" s="1"/>
      <c r="D140" s="1"/>
      <c r="E140" s="1"/>
    </row>
    <row r="141" spans="3:5" x14ac:dyDescent="0.2">
      <c r="C141" s="1"/>
      <c r="D141" s="1"/>
      <c r="E141" s="1"/>
    </row>
    <row r="142" spans="3:5" x14ac:dyDescent="0.2">
      <c r="C142" s="1"/>
      <c r="D142" s="1"/>
      <c r="E142" s="1"/>
    </row>
    <row r="143" spans="3:5" x14ac:dyDescent="0.2">
      <c r="C143" s="1"/>
      <c r="D143" s="1"/>
      <c r="E143" s="1"/>
    </row>
    <row r="144" spans="3:5" x14ac:dyDescent="0.2">
      <c r="C144" s="1"/>
      <c r="D144" s="1"/>
      <c r="E144" s="1"/>
    </row>
    <row r="145" spans="3:5" x14ac:dyDescent="0.2">
      <c r="C145" s="1"/>
      <c r="D145" s="1"/>
      <c r="E145" s="1"/>
    </row>
    <row r="146" spans="3:5" x14ac:dyDescent="0.2">
      <c r="C146" s="1"/>
      <c r="D146" s="1"/>
      <c r="E146" s="1"/>
    </row>
    <row r="147" spans="3:5" x14ac:dyDescent="0.2">
      <c r="C147" s="1"/>
      <c r="D147" s="1"/>
      <c r="E147" s="1"/>
    </row>
    <row r="148" spans="3:5" x14ac:dyDescent="0.2">
      <c r="C148" s="1"/>
      <c r="D148" s="1"/>
      <c r="E148" s="1"/>
    </row>
    <row r="149" spans="3:5" x14ac:dyDescent="0.2">
      <c r="C149" s="1"/>
      <c r="D149" s="1"/>
      <c r="E149" s="1"/>
    </row>
    <row r="150" spans="3:5" x14ac:dyDescent="0.2">
      <c r="C150" s="1"/>
      <c r="D150" s="1"/>
      <c r="E150" s="1"/>
    </row>
    <row r="151" spans="3:5" x14ac:dyDescent="0.2">
      <c r="C151" s="1"/>
      <c r="D151" s="1"/>
      <c r="E151" s="1"/>
    </row>
    <row r="152" spans="3:5" x14ac:dyDescent="0.2">
      <c r="C152" s="1"/>
      <c r="D152" s="1"/>
      <c r="E152" s="1"/>
    </row>
    <row r="153" spans="3:5" x14ac:dyDescent="0.2">
      <c r="C153" s="1"/>
      <c r="D153" s="1"/>
      <c r="E153" s="1"/>
    </row>
    <row r="154" spans="3:5" x14ac:dyDescent="0.2">
      <c r="C154" s="1"/>
      <c r="D154" s="1"/>
      <c r="E154" s="1"/>
    </row>
    <row r="155" spans="3:5" x14ac:dyDescent="0.2">
      <c r="C155" s="1"/>
      <c r="D155" s="1"/>
      <c r="E155" s="1"/>
    </row>
    <row r="156" spans="3:5" x14ac:dyDescent="0.2">
      <c r="C156" s="1"/>
      <c r="D156" s="1"/>
      <c r="E156" s="1"/>
    </row>
    <row r="157" spans="3:5" x14ac:dyDescent="0.2">
      <c r="C157" s="1"/>
      <c r="D157" s="1"/>
      <c r="E157" s="1"/>
    </row>
    <row r="158" spans="3:5" x14ac:dyDescent="0.2">
      <c r="C158" s="1"/>
      <c r="D158" s="1"/>
      <c r="E158" s="1"/>
    </row>
    <row r="159" spans="3:5" x14ac:dyDescent="0.2">
      <c r="C159" s="1"/>
      <c r="D159" s="1"/>
      <c r="E159" s="1"/>
    </row>
    <row r="160" spans="3:5" x14ac:dyDescent="0.2">
      <c r="C160" s="1"/>
      <c r="D160" s="1"/>
      <c r="E160" s="1"/>
    </row>
    <row r="161" spans="3:5" x14ac:dyDescent="0.2">
      <c r="C161" s="1"/>
      <c r="D161" s="1"/>
      <c r="E161" s="1"/>
    </row>
    <row r="162" spans="3:5" x14ac:dyDescent="0.2">
      <c r="C162" s="1"/>
      <c r="D162" s="1"/>
      <c r="E162" s="1"/>
    </row>
    <row r="163" spans="3:5" x14ac:dyDescent="0.2">
      <c r="C163" s="1"/>
      <c r="D163" s="1"/>
      <c r="E163" s="1"/>
    </row>
    <row r="164" spans="3:5" x14ac:dyDescent="0.2">
      <c r="C164" s="1"/>
      <c r="D164" s="1"/>
      <c r="E164" s="1"/>
    </row>
    <row r="165" spans="3:5" x14ac:dyDescent="0.2">
      <c r="C165" s="1"/>
      <c r="D165" s="1"/>
      <c r="E165" s="1"/>
    </row>
    <row r="166" spans="3:5" x14ac:dyDescent="0.2">
      <c r="C166" s="1"/>
      <c r="D166" s="1"/>
      <c r="E166" s="1"/>
    </row>
    <row r="167" spans="3:5" x14ac:dyDescent="0.2">
      <c r="C167" s="1"/>
      <c r="D167" s="1"/>
      <c r="E167" s="1"/>
    </row>
    <row r="168" spans="3:5" x14ac:dyDescent="0.2">
      <c r="C168" s="1"/>
      <c r="D168" s="1"/>
      <c r="E168" s="1"/>
    </row>
    <row r="169" spans="3:5" x14ac:dyDescent="0.2">
      <c r="C169" s="1"/>
      <c r="D169" s="1"/>
      <c r="E169" s="1"/>
    </row>
    <row r="170" spans="3:5" x14ac:dyDescent="0.2">
      <c r="C170" s="1"/>
      <c r="D170" s="1"/>
      <c r="E170" s="1"/>
    </row>
    <row r="171" spans="3:5" x14ac:dyDescent="0.2">
      <c r="C171" s="1"/>
      <c r="D171" s="1"/>
      <c r="E171" s="1"/>
    </row>
    <row r="172" spans="3:5" x14ac:dyDescent="0.2">
      <c r="C172" s="1"/>
      <c r="D172" s="1"/>
      <c r="E172" s="1"/>
    </row>
    <row r="173" spans="3:5" x14ac:dyDescent="0.2">
      <c r="C173" s="1"/>
      <c r="D173" s="1"/>
      <c r="E173" s="1"/>
    </row>
    <row r="174" spans="3:5" x14ac:dyDescent="0.2">
      <c r="C174" s="1"/>
      <c r="D174" s="1"/>
      <c r="E174" s="1"/>
    </row>
    <row r="175" spans="3:5" x14ac:dyDescent="0.2">
      <c r="C175" s="1"/>
      <c r="D175" s="1"/>
      <c r="E175" s="1"/>
    </row>
    <row r="176" spans="3:5" x14ac:dyDescent="0.2">
      <c r="C176" s="1"/>
      <c r="D176" s="1"/>
      <c r="E176" s="1"/>
    </row>
    <row r="177" spans="3:5" x14ac:dyDescent="0.2">
      <c r="C177" s="1"/>
      <c r="D177" s="1"/>
      <c r="E177" s="1"/>
    </row>
    <row r="178" spans="3:5" x14ac:dyDescent="0.2">
      <c r="C178" s="1"/>
      <c r="D178" s="1"/>
      <c r="E178" s="1"/>
    </row>
    <row r="179" spans="3:5" x14ac:dyDescent="0.2">
      <c r="C179" s="1"/>
      <c r="D179" s="1"/>
      <c r="E179" s="1"/>
    </row>
    <row r="180" spans="3:5" x14ac:dyDescent="0.2">
      <c r="C180" s="1"/>
      <c r="D180" s="1"/>
      <c r="E180" s="1"/>
    </row>
    <row r="181" spans="3:5" x14ac:dyDescent="0.2">
      <c r="C181" s="1"/>
      <c r="D181" s="1"/>
      <c r="E181" s="1"/>
    </row>
    <row r="182" spans="3:5" x14ac:dyDescent="0.2">
      <c r="C182" s="1"/>
      <c r="D182" s="1"/>
      <c r="E182" s="1"/>
    </row>
    <row r="183" spans="3:5" x14ac:dyDescent="0.2">
      <c r="C183" s="1"/>
      <c r="D183" s="1"/>
      <c r="E183" s="1"/>
    </row>
    <row r="184" spans="3:5" x14ac:dyDescent="0.2">
      <c r="C184" s="1"/>
      <c r="D184" s="1"/>
      <c r="E184" s="1"/>
    </row>
    <row r="185" spans="3:5" x14ac:dyDescent="0.2">
      <c r="C185" s="1"/>
      <c r="D185" s="1"/>
      <c r="E185" s="1"/>
    </row>
    <row r="186" spans="3:5" x14ac:dyDescent="0.2">
      <c r="C186" s="1"/>
      <c r="D186" s="1"/>
      <c r="E186" s="1"/>
    </row>
    <row r="187" spans="3:5" x14ac:dyDescent="0.2">
      <c r="C187" s="1"/>
      <c r="D187" s="1"/>
      <c r="E187" s="1"/>
    </row>
    <row r="188" spans="3:5" x14ac:dyDescent="0.2">
      <c r="C188" s="1"/>
      <c r="D188" s="1"/>
      <c r="E188" s="1"/>
    </row>
    <row r="189" spans="3:5" x14ac:dyDescent="0.2">
      <c r="C189" s="1"/>
      <c r="D189" s="1"/>
      <c r="E189" s="1"/>
    </row>
    <row r="190" spans="3:5" x14ac:dyDescent="0.2">
      <c r="C190" s="1"/>
      <c r="D190" s="1"/>
      <c r="E190" s="1"/>
    </row>
    <row r="191" spans="3:5" x14ac:dyDescent="0.2">
      <c r="C191" s="1"/>
      <c r="D191" s="1"/>
      <c r="E191" s="1"/>
    </row>
    <row r="192" spans="3:5" x14ac:dyDescent="0.2">
      <c r="C192" s="1"/>
      <c r="D192" s="1"/>
      <c r="E192" s="1"/>
    </row>
    <row r="193" spans="3:5" x14ac:dyDescent="0.2">
      <c r="C193" s="1"/>
      <c r="D193" s="1"/>
      <c r="E193" s="1"/>
    </row>
    <row r="194" spans="3:5" x14ac:dyDescent="0.2">
      <c r="C194" s="1"/>
      <c r="D194" s="1"/>
      <c r="E194" s="1"/>
    </row>
    <row r="195" spans="3:5" x14ac:dyDescent="0.2">
      <c r="C195" s="1"/>
      <c r="D195" s="1"/>
      <c r="E195" s="1"/>
    </row>
    <row r="196" spans="3:5" x14ac:dyDescent="0.2">
      <c r="C196" s="1"/>
      <c r="D196" s="1"/>
      <c r="E196" s="1"/>
    </row>
    <row r="197" spans="3:5" x14ac:dyDescent="0.2">
      <c r="C197" s="1"/>
      <c r="D197" s="1"/>
      <c r="E197" s="1"/>
    </row>
    <row r="198" spans="3:5" x14ac:dyDescent="0.2">
      <c r="C198" s="1"/>
      <c r="D198" s="1"/>
      <c r="E198" s="1"/>
    </row>
    <row r="199" spans="3:5" x14ac:dyDescent="0.2">
      <c r="C199" s="1"/>
      <c r="D199" s="1"/>
      <c r="E199" s="1"/>
    </row>
    <row r="200" spans="3:5" x14ac:dyDescent="0.2">
      <c r="C200" s="1"/>
      <c r="D200" s="1"/>
      <c r="E200" s="1"/>
    </row>
    <row r="201" spans="3:5" x14ac:dyDescent="0.2">
      <c r="C201" s="1"/>
      <c r="D201" s="1"/>
      <c r="E201" s="1"/>
    </row>
    <row r="202" spans="3:5" x14ac:dyDescent="0.2">
      <c r="C202" s="1"/>
      <c r="D202" s="1"/>
      <c r="E202" s="1"/>
    </row>
    <row r="203" spans="3:5" x14ac:dyDescent="0.2">
      <c r="C203" s="1"/>
      <c r="D203" s="1"/>
      <c r="E203" s="1"/>
    </row>
    <row r="204" spans="3:5" x14ac:dyDescent="0.2">
      <c r="C204" s="1"/>
      <c r="D204" s="1"/>
      <c r="E204" s="1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zoomScaleNormal="100" workbookViewId="0">
      <selection activeCell="H7" sqref="H7"/>
    </sheetView>
  </sheetViews>
  <sheetFormatPr defaultRowHeight="12.75" x14ac:dyDescent="0.2"/>
  <cols>
    <col min="1" max="1" width="13.140625" customWidth="1"/>
    <col min="2" max="2" width="58" bestFit="1" customWidth="1"/>
    <col min="3" max="4" width="13.28515625" style="128" customWidth="1"/>
    <col min="5" max="5" width="13.28515625" style="128" hidden="1" customWidth="1"/>
    <col min="6" max="6" width="20.42578125" hidden="1" customWidth="1"/>
    <col min="7" max="7" width="12.140625" customWidth="1"/>
    <col min="8" max="8" width="13.28515625" style="50" bestFit="1" customWidth="1"/>
    <col min="9" max="9" width="11.5703125" customWidth="1"/>
    <col min="10" max="10" width="10.28515625" customWidth="1"/>
  </cols>
  <sheetData>
    <row r="1" spans="1:12" ht="44.25" customHeight="1" x14ac:dyDescent="0.2">
      <c r="A1" s="89"/>
      <c r="B1" s="80" t="s">
        <v>113</v>
      </c>
      <c r="C1" s="30" t="s">
        <v>298</v>
      </c>
      <c r="D1" s="30" t="s">
        <v>301</v>
      </c>
      <c r="E1" s="30" t="str">
        <f>'[1]Police 2020'!E1</f>
        <v>2019 Unaudited 09/30/2018</v>
      </c>
      <c r="F1" s="68" t="s">
        <v>114</v>
      </c>
      <c r="G1" s="103" t="s">
        <v>299</v>
      </c>
      <c r="H1" s="75" t="s">
        <v>300</v>
      </c>
      <c r="I1" s="12" t="s">
        <v>4</v>
      </c>
      <c r="J1" s="12" t="s">
        <v>5</v>
      </c>
    </row>
    <row r="2" spans="1:12" ht="15.75" x14ac:dyDescent="0.2">
      <c r="A2" s="14" t="s">
        <v>115</v>
      </c>
      <c r="B2" s="15" t="s">
        <v>113</v>
      </c>
      <c r="C2" s="104"/>
      <c r="D2" s="104"/>
      <c r="E2" s="105"/>
      <c r="F2" s="3"/>
      <c r="G2" s="17"/>
      <c r="H2" s="106"/>
      <c r="I2" s="17"/>
      <c r="J2" s="17"/>
    </row>
    <row r="3" spans="1:12" ht="15.75" customHeight="1" x14ac:dyDescent="0.2">
      <c r="A3" s="107" t="s">
        <v>85</v>
      </c>
      <c r="B3" s="108" t="s">
        <v>116</v>
      </c>
      <c r="C3" s="268">
        <v>20000</v>
      </c>
      <c r="D3" s="109">
        <v>18462</v>
      </c>
      <c r="E3" s="109"/>
      <c r="F3" s="110"/>
      <c r="G3" s="268">
        <v>20000</v>
      </c>
      <c r="H3" s="268">
        <v>80000</v>
      </c>
      <c r="I3" s="111">
        <f t="shared" ref="I3:I27" si="0">H3-C3</f>
        <v>60000</v>
      </c>
      <c r="J3" s="112">
        <f>I3/C3</f>
        <v>3</v>
      </c>
      <c r="L3" s="7"/>
    </row>
    <row r="4" spans="1:12" ht="15.75" customHeight="1" x14ac:dyDescent="0.25">
      <c r="A4" s="107" t="s">
        <v>6</v>
      </c>
      <c r="B4" s="108" t="s">
        <v>118</v>
      </c>
      <c r="C4" s="268">
        <v>75000</v>
      </c>
      <c r="D4" s="109">
        <v>64094</v>
      </c>
      <c r="E4" s="109"/>
      <c r="F4" s="113"/>
      <c r="G4" s="268">
        <v>75000</v>
      </c>
      <c r="H4" s="268">
        <v>75000</v>
      </c>
      <c r="I4" s="111">
        <f t="shared" si="0"/>
        <v>0</v>
      </c>
      <c r="J4" s="112">
        <f>I4/C4</f>
        <v>0</v>
      </c>
    </row>
    <row r="5" spans="1:12" ht="15.75" customHeight="1" x14ac:dyDescent="0.2">
      <c r="A5" s="114" t="s">
        <v>60</v>
      </c>
      <c r="B5" s="115" t="s">
        <v>119</v>
      </c>
      <c r="C5" s="269">
        <v>15000</v>
      </c>
      <c r="D5" s="116">
        <v>13750</v>
      </c>
      <c r="E5" s="116"/>
      <c r="F5" s="110"/>
      <c r="G5" s="269">
        <v>15000</v>
      </c>
      <c r="H5" s="269">
        <v>1500</v>
      </c>
      <c r="I5" s="111">
        <f t="shared" si="0"/>
        <v>-13500</v>
      </c>
      <c r="J5" s="112">
        <f>I5/C5</f>
        <v>-0.9</v>
      </c>
    </row>
    <row r="6" spans="1:12" ht="15" x14ac:dyDescent="0.2">
      <c r="A6" s="107" t="s">
        <v>272</v>
      </c>
      <c r="B6" s="108" t="s">
        <v>117</v>
      </c>
      <c r="C6" s="267"/>
      <c r="D6" s="109"/>
      <c r="E6" s="109"/>
      <c r="F6" s="110"/>
      <c r="G6" s="267"/>
      <c r="H6" s="267"/>
      <c r="I6" s="111">
        <f t="shared" si="0"/>
        <v>0</v>
      </c>
      <c r="J6" s="112">
        <v>0</v>
      </c>
    </row>
    <row r="7" spans="1:12" ht="15" x14ac:dyDescent="0.2">
      <c r="A7" s="107" t="s">
        <v>277</v>
      </c>
      <c r="B7" s="108" t="s">
        <v>87</v>
      </c>
      <c r="C7" s="268"/>
      <c r="D7" s="109"/>
      <c r="E7" s="109"/>
      <c r="F7" s="110"/>
      <c r="G7" s="268"/>
      <c r="H7" s="268"/>
      <c r="I7" s="111">
        <f t="shared" si="0"/>
        <v>0</v>
      </c>
      <c r="J7" s="112">
        <v>0</v>
      </c>
    </row>
    <row r="8" spans="1:12" ht="15" x14ac:dyDescent="0.2">
      <c r="A8" s="107" t="s">
        <v>9</v>
      </c>
      <c r="B8" s="108" t="s">
        <v>39</v>
      </c>
      <c r="C8" s="269">
        <v>8000</v>
      </c>
      <c r="D8" s="116">
        <v>7759</v>
      </c>
      <c r="E8" s="116"/>
      <c r="F8" s="110"/>
      <c r="G8" s="269">
        <v>8000</v>
      </c>
      <c r="H8" s="269">
        <v>8000</v>
      </c>
      <c r="I8" s="111">
        <f t="shared" si="0"/>
        <v>0</v>
      </c>
      <c r="J8" s="112">
        <f t="shared" ref="J8:J18" si="1">I8/C8</f>
        <v>0</v>
      </c>
    </row>
    <row r="9" spans="1:12" ht="15" x14ac:dyDescent="0.2">
      <c r="A9" s="107" t="s">
        <v>11</v>
      </c>
      <c r="B9" s="108" t="s">
        <v>12</v>
      </c>
      <c r="C9" s="269"/>
      <c r="D9" s="116"/>
      <c r="E9" s="116"/>
      <c r="F9" s="110"/>
      <c r="G9" s="269"/>
      <c r="H9" s="269">
        <f>H3*30.35%</f>
        <v>24280</v>
      </c>
      <c r="I9" s="111">
        <f t="shared" si="0"/>
        <v>24280</v>
      </c>
      <c r="J9" s="112" t="e">
        <f t="shared" si="1"/>
        <v>#DIV/0!</v>
      </c>
    </row>
    <row r="10" spans="1:12" ht="15" x14ac:dyDescent="0.2">
      <c r="A10" s="107" t="s">
        <v>76</v>
      </c>
      <c r="B10" s="108" t="s">
        <v>120</v>
      </c>
      <c r="C10" s="269">
        <v>3000</v>
      </c>
      <c r="D10" s="116">
        <v>1644</v>
      </c>
      <c r="E10" s="116"/>
      <c r="F10" s="117"/>
      <c r="G10" s="269">
        <v>3000</v>
      </c>
      <c r="H10" s="269">
        <v>3000</v>
      </c>
      <c r="I10" s="111">
        <f t="shared" si="0"/>
        <v>0</v>
      </c>
      <c r="J10" s="112">
        <f t="shared" si="1"/>
        <v>0</v>
      </c>
    </row>
    <row r="11" spans="1:12" ht="15" x14ac:dyDescent="0.2">
      <c r="A11" s="107" t="s">
        <v>15</v>
      </c>
      <c r="B11" s="108" t="s">
        <v>91</v>
      </c>
      <c r="C11" s="269">
        <v>2000</v>
      </c>
      <c r="D11" s="116">
        <v>1733</v>
      </c>
      <c r="E11" s="116"/>
      <c r="F11" s="117"/>
      <c r="G11" s="269">
        <v>2000</v>
      </c>
      <c r="H11" s="269">
        <v>2500</v>
      </c>
      <c r="I11" s="111">
        <f t="shared" si="0"/>
        <v>500</v>
      </c>
      <c r="J11" s="112">
        <f t="shared" si="1"/>
        <v>0.25</v>
      </c>
    </row>
    <row r="12" spans="1:12" ht="15" x14ac:dyDescent="0.2">
      <c r="A12" s="107" t="s">
        <v>121</v>
      </c>
      <c r="B12" s="108" t="s">
        <v>122</v>
      </c>
      <c r="C12" s="269">
        <v>1000</v>
      </c>
      <c r="D12" s="116">
        <v>456</v>
      </c>
      <c r="E12" s="116"/>
      <c r="F12" s="117"/>
      <c r="G12" s="269">
        <v>1000</v>
      </c>
      <c r="H12" s="269">
        <v>2000</v>
      </c>
      <c r="I12" s="111">
        <f t="shared" si="0"/>
        <v>1000</v>
      </c>
      <c r="J12" s="112">
        <f t="shared" si="1"/>
        <v>1</v>
      </c>
    </row>
    <row r="13" spans="1:12" ht="15" x14ac:dyDescent="0.2">
      <c r="A13" s="107" t="s">
        <v>44</v>
      </c>
      <c r="B13" s="108" t="s">
        <v>45</v>
      </c>
      <c r="C13" s="270">
        <v>7000</v>
      </c>
      <c r="D13" s="118">
        <v>2586</v>
      </c>
      <c r="E13" s="118"/>
      <c r="F13" s="117"/>
      <c r="G13" s="270">
        <v>7000</v>
      </c>
      <c r="H13" s="270">
        <v>7000</v>
      </c>
      <c r="I13" s="111">
        <f t="shared" si="0"/>
        <v>0</v>
      </c>
      <c r="J13" s="112">
        <f t="shared" si="1"/>
        <v>0</v>
      </c>
    </row>
    <row r="14" spans="1:12" ht="15" x14ac:dyDescent="0.2">
      <c r="A14" s="107" t="s">
        <v>80</v>
      </c>
      <c r="B14" s="108" t="s">
        <v>123</v>
      </c>
      <c r="C14" s="269">
        <v>2000</v>
      </c>
      <c r="D14" s="118">
        <v>0</v>
      </c>
      <c r="E14" s="118"/>
      <c r="F14" s="117"/>
      <c r="G14" s="269">
        <v>2000</v>
      </c>
      <c r="H14" s="269">
        <v>2000</v>
      </c>
      <c r="I14" s="111">
        <f t="shared" si="0"/>
        <v>0</v>
      </c>
      <c r="J14" s="112">
        <f t="shared" si="1"/>
        <v>0</v>
      </c>
    </row>
    <row r="15" spans="1:12" ht="15" x14ac:dyDescent="0.2">
      <c r="A15" s="107" t="s">
        <v>18</v>
      </c>
      <c r="B15" s="108" t="s">
        <v>124</v>
      </c>
      <c r="C15" s="269">
        <v>2000</v>
      </c>
      <c r="D15" s="118">
        <v>1839</v>
      </c>
      <c r="E15" s="118"/>
      <c r="F15" s="119"/>
      <c r="G15" s="269">
        <v>2000</v>
      </c>
      <c r="H15" s="269">
        <v>3000</v>
      </c>
      <c r="I15" s="111">
        <f t="shared" si="0"/>
        <v>1000</v>
      </c>
      <c r="J15" s="112">
        <f t="shared" si="1"/>
        <v>0.5</v>
      </c>
    </row>
    <row r="16" spans="1:12" ht="15" x14ac:dyDescent="0.2">
      <c r="A16" s="107" t="s">
        <v>49</v>
      </c>
      <c r="B16" s="108" t="s">
        <v>79</v>
      </c>
      <c r="C16" s="269">
        <v>2000</v>
      </c>
      <c r="D16" s="118">
        <v>1330</v>
      </c>
      <c r="E16" s="118"/>
      <c r="F16" s="119"/>
      <c r="G16" s="269">
        <v>2000</v>
      </c>
      <c r="H16" s="269">
        <v>2000</v>
      </c>
      <c r="I16" s="111">
        <f t="shared" si="0"/>
        <v>0</v>
      </c>
      <c r="J16" s="112">
        <f t="shared" si="1"/>
        <v>0</v>
      </c>
    </row>
    <row r="17" spans="1:13" ht="15" x14ac:dyDescent="0.2">
      <c r="A17" s="107" t="s">
        <v>81</v>
      </c>
      <c r="B17" s="108" t="s">
        <v>125</v>
      </c>
      <c r="C17" s="270">
        <v>2500</v>
      </c>
      <c r="D17" s="118">
        <v>1232</v>
      </c>
      <c r="E17" s="118"/>
      <c r="F17" s="119"/>
      <c r="G17" s="270">
        <v>2500</v>
      </c>
      <c r="H17" s="270">
        <v>2500</v>
      </c>
      <c r="I17" s="111">
        <f t="shared" si="0"/>
        <v>0</v>
      </c>
      <c r="J17" s="112">
        <f t="shared" si="1"/>
        <v>0</v>
      </c>
    </row>
    <row r="18" spans="1:13" ht="15" x14ac:dyDescent="0.2">
      <c r="A18" s="107" t="s">
        <v>99</v>
      </c>
      <c r="B18" s="108" t="s">
        <v>126</v>
      </c>
      <c r="C18" s="269">
        <v>2000</v>
      </c>
      <c r="D18" s="118">
        <v>1833</v>
      </c>
      <c r="E18" s="118"/>
      <c r="F18" s="119"/>
      <c r="G18" s="269">
        <v>2000</v>
      </c>
      <c r="H18" s="269">
        <v>4000</v>
      </c>
      <c r="I18" s="111">
        <f t="shared" si="0"/>
        <v>2000</v>
      </c>
      <c r="J18" s="112">
        <f t="shared" si="1"/>
        <v>1</v>
      </c>
      <c r="K18" s="312"/>
      <c r="L18" s="313"/>
      <c r="M18" s="313"/>
    </row>
    <row r="19" spans="1:13" ht="15" x14ac:dyDescent="0.2">
      <c r="A19" s="107" t="s">
        <v>100</v>
      </c>
      <c r="B19" s="108" t="s">
        <v>127</v>
      </c>
      <c r="C19" s="270"/>
      <c r="D19" s="118"/>
      <c r="E19" s="118"/>
      <c r="F19" s="119"/>
      <c r="G19" s="270"/>
      <c r="H19" s="270"/>
      <c r="I19" s="111">
        <f t="shared" si="0"/>
        <v>0</v>
      </c>
      <c r="J19" s="112"/>
    </row>
    <row r="20" spans="1:13" ht="15" x14ac:dyDescent="0.2">
      <c r="A20" s="107" t="s">
        <v>102</v>
      </c>
      <c r="B20" s="108" t="s">
        <v>128</v>
      </c>
      <c r="C20" s="270"/>
      <c r="D20" s="118"/>
      <c r="E20" s="118"/>
      <c r="F20" s="119"/>
      <c r="G20" s="270"/>
      <c r="H20" s="270"/>
      <c r="I20" s="111">
        <f t="shared" si="0"/>
        <v>0</v>
      </c>
      <c r="J20" s="112" t="e">
        <f>I20/C20</f>
        <v>#DIV/0!</v>
      </c>
    </row>
    <row r="21" spans="1:13" ht="15" x14ac:dyDescent="0.2">
      <c r="A21" s="107" t="s">
        <v>104</v>
      </c>
      <c r="B21" s="108" t="s">
        <v>129</v>
      </c>
      <c r="C21" s="270">
        <v>4000</v>
      </c>
      <c r="D21" s="118">
        <v>29</v>
      </c>
      <c r="E21" s="118"/>
      <c r="F21" s="119"/>
      <c r="G21" s="270">
        <v>4000</v>
      </c>
      <c r="H21" s="270">
        <v>4000</v>
      </c>
      <c r="I21" s="111">
        <f t="shared" si="0"/>
        <v>0</v>
      </c>
      <c r="J21" s="112">
        <f>I21/C21</f>
        <v>0</v>
      </c>
    </row>
    <row r="22" spans="1:13" ht="15" x14ac:dyDescent="0.2">
      <c r="A22" s="107" t="s">
        <v>130</v>
      </c>
      <c r="B22" s="108" t="s">
        <v>131</v>
      </c>
      <c r="C22" s="270">
        <v>1000</v>
      </c>
      <c r="D22" s="118">
        <v>0</v>
      </c>
      <c r="E22" s="118"/>
      <c r="F22" s="119"/>
      <c r="G22" s="270">
        <v>1000</v>
      </c>
      <c r="H22" s="270">
        <v>1000</v>
      </c>
      <c r="I22" s="111">
        <f t="shared" si="0"/>
        <v>0</v>
      </c>
      <c r="J22" s="112"/>
    </row>
    <row r="23" spans="1:13" ht="15" x14ac:dyDescent="0.2">
      <c r="A23" s="107" t="s">
        <v>132</v>
      </c>
      <c r="B23" s="108" t="s">
        <v>133</v>
      </c>
      <c r="C23" s="270">
        <v>4000</v>
      </c>
      <c r="D23" s="118">
        <v>10632</v>
      </c>
      <c r="E23" s="118"/>
      <c r="F23" s="119"/>
      <c r="G23" s="270">
        <v>4000</v>
      </c>
      <c r="H23" s="270">
        <v>5000</v>
      </c>
      <c r="I23" s="111">
        <f t="shared" si="0"/>
        <v>1000</v>
      </c>
      <c r="J23" s="112">
        <f t="shared" ref="J23:J28" si="2">I23/C23</f>
        <v>0.25</v>
      </c>
    </row>
    <row r="24" spans="1:13" ht="15" x14ac:dyDescent="0.2">
      <c r="A24" s="107" t="s">
        <v>134</v>
      </c>
      <c r="B24" s="108" t="s">
        <v>135</v>
      </c>
      <c r="C24" s="270">
        <v>2000</v>
      </c>
      <c r="D24" s="118">
        <v>3419</v>
      </c>
      <c r="E24" s="118"/>
      <c r="F24" s="119"/>
      <c r="G24" s="270">
        <v>2000</v>
      </c>
      <c r="H24" s="270">
        <v>2000</v>
      </c>
      <c r="I24" s="111">
        <f t="shared" si="0"/>
        <v>0</v>
      </c>
      <c r="J24" s="112">
        <f t="shared" si="2"/>
        <v>0</v>
      </c>
    </row>
    <row r="25" spans="1:13" ht="15" x14ac:dyDescent="0.2">
      <c r="A25" s="107" t="s">
        <v>24</v>
      </c>
      <c r="B25" s="108" t="s">
        <v>136</v>
      </c>
      <c r="C25" s="269">
        <v>3000</v>
      </c>
      <c r="D25" s="118">
        <v>1633</v>
      </c>
      <c r="E25" s="118"/>
      <c r="F25" s="119"/>
      <c r="G25" s="269">
        <v>3000</v>
      </c>
      <c r="H25" s="269">
        <v>3000</v>
      </c>
      <c r="I25" s="111">
        <f t="shared" si="0"/>
        <v>0</v>
      </c>
      <c r="J25" s="112">
        <f t="shared" si="2"/>
        <v>0</v>
      </c>
    </row>
    <row r="26" spans="1:13" ht="15" x14ac:dyDescent="0.2">
      <c r="A26" s="107" t="s">
        <v>137</v>
      </c>
      <c r="B26" s="108" t="s">
        <v>138</v>
      </c>
      <c r="C26" s="269">
        <v>15000</v>
      </c>
      <c r="D26" s="118">
        <v>6313</v>
      </c>
      <c r="E26" s="118"/>
      <c r="F26" s="119"/>
      <c r="G26" s="269">
        <v>15000</v>
      </c>
      <c r="H26" s="269">
        <v>15000</v>
      </c>
      <c r="I26" s="111">
        <f t="shared" si="0"/>
        <v>0</v>
      </c>
      <c r="J26" s="112">
        <f t="shared" si="2"/>
        <v>0</v>
      </c>
    </row>
    <row r="27" spans="1:13" ht="15" x14ac:dyDescent="0.2">
      <c r="A27" s="107" t="s">
        <v>74</v>
      </c>
      <c r="B27" s="108" t="s">
        <v>139</v>
      </c>
      <c r="C27" s="269">
        <v>4500</v>
      </c>
      <c r="D27" s="118">
        <v>949</v>
      </c>
      <c r="E27" s="118"/>
      <c r="F27" s="119"/>
      <c r="G27" s="269">
        <v>4500</v>
      </c>
      <c r="H27" s="269">
        <v>3500</v>
      </c>
      <c r="I27" s="111">
        <f t="shared" si="0"/>
        <v>-1000</v>
      </c>
      <c r="J27" s="112">
        <f t="shared" si="2"/>
        <v>-0.22222222222222221</v>
      </c>
    </row>
    <row r="28" spans="1:13" ht="15.75" x14ac:dyDescent="0.25">
      <c r="A28" s="14" t="s">
        <v>27</v>
      </c>
      <c r="B28" s="14" t="s">
        <v>113</v>
      </c>
      <c r="C28" s="120">
        <f>SUM(C3:C27)</f>
        <v>175000</v>
      </c>
      <c r="D28" s="120">
        <f>SUM(D3:D27)</f>
        <v>139693</v>
      </c>
      <c r="E28" s="120">
        <f>SUM(E3:E27)</f>
        <v>0</v>
      </c>
      <c r="F28" s="3"/>
      <c r="G28" s="78">
        <f>SUM(G3:G27)</f>
        <v>175000</v>
      </c>
      <c r="H28" s="271">
        <f>SUM(H3:H27)</f>
        <v>250280</v>
      </c>
      <c r="I28" s="111">
        <f>SUM(I3:I27)</f>
        <v>75280</v>
      </c>
      <c r="J28" s="112">
        <f t="shared" si="2"/>
        <v>0.43017142857142859</v>
      </c>
    </row>
    <row r="29" spans="1:13" ht="15" x14ac:dyDescent="0.2">
      <c r="B29" s="121"/>
      <c r="C29" s="1"/>
      <c r="D29" s="1"/>
      <c r="E29" s="122"/>
      <c r="I29" s="9"/>
    </row>
    <row r="30" spans="1:13" ht="14.25" x14ac:dyDescent="0.2">
      <c r="B30" s="121"/>
      <c r="C30" s="1"/>
      <c r="D30" s="50"/>
      <c r="E30" s="1"/>
      <c r="H30" s="314"/>
      <c r="I30" s="123"/>
      <c r="J30" s="124"/>
    </row>
    <row r="31" spans="1:13" x14ac:dyDescent="0.2">
      <c r="C31" s="1"/>
      <c r="D31" s="1"/>
      <c r="E31" s="1"/>
      <c r="F31" s="125"/>
      <c r="G31" s="125"/>
      <c r="H31" s="26"/>
      <c r="J31" s="9"/>
    </row>
    <row r="32" spans="1:13" x14ac:dyDescent="0.2">
      <c r="C32" s="1"/>
      <c r="D32" s="1"/>
      <c r="E32" s="1"/>
      <c r="H32" s="126"/>
      <c r="J32" s="11"/>
    </row>
    <row r="33" spans="3:8" x14ac:dyDescent="0.2">
      <c r="C33" s="50"/>
      <c r="D33" s="50"/>
      <c r="E33" s="50"/>
      <c r="H33" s="26"/>
    </row>
    <row r="34" spans="3:8" x14ac:dyDescent="0.2">
      <c r="C34" s="127"/>
      <c r="D34" s="127"/>
      <c r="E34" s="127"/>
    </row>
    <row r="35" spans="3:8" x14ac:dyDescent="0.2">
      <c r="C35" s="127"/>
      <c r="D35" s="127"/>
      <c r="E35" s="127"/>
    </row>
    <row r="36" spans="3:8" x14ac:dyDescent="0.2">
      <c r="C36" s="127"/>
      <c r="D36" s="127"/>
      <c r="E36" s="127"/>
    </row>
    <row r="37" spans="3:8" x14ac:dyDescent="0.2">
      <c r="C37" s="127"/>
      <c r="D37" s="127"/>
      <c r="E37" s="127"/>
    </row>
    <row r="38" spans="3:8" x14ac:dyDescent="0.2">
      <c r="C38" s="127"/>
      <c r="D38" s="127"/>
      <c r="E38" s="127"/>
    </row>
    <row r="39" spans="3:8" x14ac:dyDescent="0.2">
      <c r="C39" s="127"/>
      <c r="D39" s="127"/>
      <c r="E39" s="127"/>
    </row>
    <row r="40" spans="3:8" x14ac:dyDescent="0.2">
      <c r="C40" s="127"/>
      <c r="D40" s="127"/>
      <c r="E40" s="127"/>
    </row>
    <row r="41" spans="3:8" x14ac:dyDescent="0.2">
      <c r="C41" s="127"/>
      <c r="D41" s="127"/>
      <c r="E41" s="127"/>
    </row>
    <row r="42" spans="3:8" x14ac:dyDescent="0.2">
      <c r="C42" s="127"/>
      <c r="D42" s="127"/>
      <c r="E42" s="127"/>
    </row>
    <row r="43" spans="3:8" x14ac:dyDescent="0.2">
      <c r="C43" s="127"/>
      <c r="D43" s="127"/>
      <c r="E43" s="127"/>
    </row>
    <row r="44" spans="3:8" x14ac:dyDescent="0.2">
      <c r="C44" s="127"/>
      <c r="D44" s="127"/>
      <c r="E44" s="127"/>
    </row>
    <row r="45" spans="3:8" x14ac:dyDescent="0.2">
      <c r="C45" s="127"/>
      <c r="D45" s="127"/>
      <c r="E45" s="127"/>
    </row>
    <row r="46" spans="3:8" x14ac:dyDescent="0.2">
      <c r="C46" s="127"/>
      <c r="D46" s="127"/>
      <c r="E46" s="127"/>
    </row>
    <row r="47" spans="3:8" x14ac:dyDescent="0.2">
      <c r="C47" s="127"/>
      <c r="D47" s="127"/>
      <c r="E47" s="127"/>
    </row>
    <row r="48" spans="3:8" x14ac:dyDescent="0.2">
      <c r="C48" s="127"/>
      <c r="D48" s="127"/>
      <c r="E48" s="127"/>
    </row>
    <row r="49" spans="3:5" x14ac:dyDescent="0.2">
      <c r="C49" s="127"/>
      <c r="D49" s="127"/>
      <c r="E49" s="127"/>
    </row>
    <row r="50" spans="3:5" x14ac:dyDescent="0.2">
      <c r="C50" s="127"/>
      <c r="D50" s="127"/>
      <c r="E50" s="127"/>
    </row>
    <row r="51" spans="3:5" x14ac:dyDescent="0.2">
      <c r="C51" s="127"/>
      <c r="D51" s="127"/>
      <c r="E51" s="127"/>
    </row>
    <row r="52" spans="3:5" x14ac:dyDescent="0.2">
      <c r="C52" s="127"/>
      <c r="D52" s="127"/>
      <c r="E52" s="127"/>
    </row>
    <row r="53" spans="3:5" x14ac:dyDescent="0.2">
      <c r="C53" s="127"/>
      <c r="D53" s="127"/>
      <c r="E53" s="127"/>
    </row>
    <row r="54" spans="3:5" x14ac:dyDescent="0.2">
      <c r="C54" s="127"/>
      <c r="D54" s="127"/>
      <c r="E54" s="127"/>
    </row>
    <row r="55" spans="3:5" x14ac:dyDescent="0.2">
      <c r="C55" s="127"/>
      <c r="D55" s="127"/>
      <c r="E55" s="127"/>
    </row>
    <row r="56" spans="3:5" x14ac:dyDescent="0.2">
      <c r="C56" s="127"/>
      <c r="D56" s="127"/>
      <c r="E56" s="127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1"/>
  <sheetViews>
    <sheetView tabSelected="1" zoomScaleNormal="100" workbookViewId="0">
      <selection activeCell="H21" sqref="H21"/>
    </sheetView>
  </sheetViews>
  <sheetFormatPr defaultRowHeight="12.75" x14ac:dyDescent="0.2"/>
  <cols>
    <col min="1" max="1" width="10.140625" bestFit="1" customWidth="1"/>
    <col min="2" max="2" width="32.5703125" customWidth="1"/>
    <col min="3" max="3" width="11.42578125" style="27" customWidth="1"/>
    <col min="4" max="4" width="14" style="27" customWidth="1"/>
    <col min="5" max="5" width="11.42578125" style="27" hidden="1" customWidth="1"/>
    <col min="6" max="6" width="17.140625" style="8" hidden="1" customWidth="1"/>
    <col min="7" max="7" width="11" customWidth="1"/>
    <col min="8" max="8" width="13.28515625" style="27" bestFit="1" customWidth="1"/>
    <col min="9" max="9" width="9.42578125" bestFit="1" customWidth="1"/>
  </cols>
  <sheetData>
    <row r="1" spans="1:11" ht="44.25" customHeight="1" x14ac:dyDescent="0.2">
      <c r="A1" s="52"/>
      <c r="B1" s="167" t="s">
        <v>1</v>
      </c>
      <c r="C1" s="131" t="s">
        <v>298</v>
      </c>
      <c r="D1" s="131" t="s">
        <v>301</v>
      </c>
      <c r="E1" s="131" t="str">
        <f>'[1] St Lighting 2020'!E1</f>
        <v>2019 Unaudited 09/30/2018</v>
      </c>
      <c r="F1" s="68" t="s">
        <v>114</v>
      </c>
      <c r="G1" s="132" t="s">
        <v>299</v>
      </c>
      <c r="H1" s="132" t="s">
        <v>300</v>
      </c>
      <c r="I1" s="132" t="s">
        <v>4</v>
      </c>
      <c r="J1" s="132" t="s">
        <v>5</v>
      </c>
    </row>
    <row r="2" spans="1:11" ht="15.75" x14ac:dyDescent="0.2">
      <c r="A2" s="168" t="s">
        <v>202</v>
      </c>
      <c r="B2" s="15" t="s">
        <v>1</v>
      </c>
      <c r="C2" s="145"/>
      <c r="D2" s="145"/>
      <c r="E2" s="145"/>
      <c r="F2" s="3"/>
      <c r="G2" s="17"/>
      <c r="H2" s="16"/>
      <c r="I2" s="17"/>
      <c r="J2" s="17"/>
    </row>
    <row r="3" spans="1:11" x14ac:dyDescent="0.2">
      <c r="A3" s="83" t="s">
        <v>6</v>
      </c>
      <c r="B3" s="141" t="s">
        <v>203</v>
      </c>
      <c r="C3" s="260">
        <v>45000</v>
      </c>
      <c r="D3" s="20">
        <v>42996</v>
      </c>
      <c r="E3" s="20"/>
      <c r="F3" s="88"/>
      <c r="G3" s="260">
        <v>45000</v>
      </c>
      <c r="H3" s="260">
        <v>40000</v>
      </c>
      <c r="I3" s="6">
        <f>H3-C3</f>
        <v>-5000</v>
      </c>
      <c r="J3" s="39">
        <f>I3/C3</f>
        <v>-0.1111111111111111</v>
      </c>
    </row>
    <row r="4" spans="1:11" x14ac:dyDescent="0.2">
      <c r="A4" s="83" t="s">
        <v>60</v>
      </c>
      <c r="B4" s="87" t="s">
        <v>204</v>
      </c>
      <c r="C4" s="260">
        <v>1500</v>
      </c>
      <c r="D4" s="20">
        <v>1375</v>
      </c>
      <c r="E4" s="20"/>
      <c r="F4" s="148"/>
      <c r="G4" s="260">
        <v>1500</v>
      </c>
      <c r="H4" s="260">
        <v>1500</v>
      </c>
      <c r="I4" s="6">
        <f t="shared" ref="I4:I21" si="0">H4-C4</f>
        <v>0</v>
      </c>
      <c r="J4" s="39">
        <f t="shared" ref="J4:J22" si="1">I4/C4</f>
        <v>0</v>
      </c>
    </row>
    <row r="5" spans="1:11" x14ac:dyDescent="0.2">
      <c r="A5" s="83" t="s">
        <v>9</v>
      </c>
      <c r="B5" s="141" t="s">
        <v>39</v>
      </c>
      <c r="C5" s="260">
        <v>4000</v>
      </c>
      <c r="D5" s="20">
        <v>4771</v>
      </c>
      <c r="E5" s="20"/>
      <c r="F5" s="149"/>
      <c r="G5" s="260">
        <v>4000</v>
      </c>
      <c r="H5" s="260">
        <v>6271</v>
      </c>
      <c r="I5" s="6">
        <f t="shared" si="0"/>
        <v>2271</v>
      </c>
      <c r="J5" s="39">
        <f t="shared" si="1"/>
        <v>0.56774999999999998</v>
      </c>
      <c r="K5" s="26"/>
    </row>
    <row r="6" spans="1:11" x14ac:dyDescent="0.2">
      <c r="A6" s="83" t="s">
        <v>76</v>
      </c>
      <c r="B6" s="87" t="s">
        <v>110</v>
      </c>
      <c r="C6" s="260">
        <v>5000</v>
      </c>
      <c r="D6" s="20">
        <v>9346</v>
      </c>
      <c r="E6" s="20"/>
      <c r="F6" s="4"/>
      <c r="G6" s="260">
        <v>5000</v>
      </c>
      <c r="H6" s="260">
        <v>10000</v>
      </c>
      <c r="I6" s="6">
        <f t="shared" si="0"/>
        <v>5000</v>
      </c>
      <c r="J6" s="39">
        <f t="shared" si="1"/>
        <v>1</v>
      </c>
    </row>
    <row r="7" spans="1:11" x14ac:dyDescent="0.2">
      <c r="A7" s="83" t="s">
        <v>15</v>
      </c>
      <c r="B7" s="141" t="s">
        <v>205</v>
      </c>
      <c r="C7" s="261"/>
      <c r="D7" s="20">
        <v>0</v>
      </c>
      <c r="E7" s="20"/>
      <c r="F7" s="4"/>
      <c r="G7" s="261"/>
      <c r="H7" s="261"/>
      <c r="I7" s="6"/>
      <c r="J7" s="39"/>
    </row>
    <row r="8" spans="1:11" x14ac:dyDescent="0.2">
      <c r="A8" s="83" t="s">
        <v>206</v>
      </c>
      <c r="B8" s="87" t="s">
        <v>207</v>
      </c>
      <c r="C8" s="260">
        <v>2500</v>
      </c>
      <c r="D8" s="20">
        <v>40</v>
      </c>
      <c r="E8" s="20"/>
      <c r="F8" s="4"/>
      <c r="G8" s="260">
        <v>2500</v>
      </c>
      <c r="H8" s="260">
        <v>2500</v>
      </c>
      <c r="I8" s="6">
        <f t="shared" si="0"/>
        <v>0</v>
      </c>
      <c r="J8" s="39">
        <f t="shared" si="1"/>
        <v>0</v>
      </c>
    </row>
    <row r="9" spans="1:11" x14ac:dyDescent="0.2">
      <c r="A9" s="83" t="s">
        <v>44</v>
      </c>
      <c r="B9" s="141" t="s">
        <v>208</v>
      </c>
      <c r="C9" s="260">
        <v>7000</v>
      </c>
      <c r="D9" s="20">
        <v>4757</v>
      </c>
      <c r="E9" s="20"/>
      <c r="F9" s="4"/>
      <c r="G9" s="260">
        <v>7000</v>
      </c>
      <c r="H9" s="260">
        <v>7000</v>
      </c>
      <c r="I9" s="6">
        <f t="shared" si="0"/>
        <v>0</v>
      </c>
      <c r="J9" s="39">
        <f t="shared" si="1"/>
        <v>0</v>
      </c>
    </row>
    <row r="10" spans="1:11" x14ac:dyDescent="0.2">
      <c r="A10" s="83" t="s">
        <v>17</v>
      </c>
      <c r="B10" s="141" t="s">
        <v>209</v>
      </c>
      <c r="C10" s="260">
        <v>6500</v>
      </c>
      <c r="D10" s="20">
        <v>5954</v>
      </c>
      <c r="E10" s="20"/>
      <c r="F10" s="4"/>
      <c r="G10" s="260">
        <v>6500</v>
      </c>
      <c r="H10" s="260">
        <v>8000</v>
      </c>
      <c r="I10" s="6">
        <f t="shared" si="0"/>
        <v>1500</v>
      </c>
      <c r="J10" s="39">
        <f t="shared" si="1"/>
        <v>0.23076923076923078</v>
      </c>
    </row>
    <row r="11" spans="1:11" x14ac:dyDescent="0.2">
      <c r="A11" s="83" t="s">
        <v>49</v>
      </c>
      <c r="B11" s="141" t="s">
        <v>79</v>
      </c>
      <c r="C11" s="260">
        <v>3000</v>
      </c>
      <c r="D11" s="20">
        <v>1342</v>
      </c>
      <c r="E11" s="20"/>
      <c r="F11" s="4"/>
      <c r="G11" s="260">
        <v>3000</v>
      </c>
      <c r="H11" s="260">
        <v>1500</v>
      </c>
      <c r="I11" s="6">
        <f t="shared" si="0"/>
        <v>-1500</v>
      </c>
      <c r="J11" s="39">
        <f t="shared" si="1"/>
        <v>-0.5</v>
      </c>
    </row>
    <row r="12" spans="1:11" x14ac:dyDescent="0.2">
      <c r="A12" s="83" t="s">
        <v>210</v>
      </c>
      <c r="B12" s="141" t="s">
        <v>138</v>
      </c>
      <c r="C12" s="260">
        <v>2500</v>
      </c>
      <c r="D12" s="20">
        <v>0</v>
      </c>
      <c r="E12" s="20"/>
      <c r="F12" s="4"/>
      <c r="G12" s="260">
        <v>2500</v>
      </c>
      <c r="H12" s="260">
        <v>2500</v>
      </c>
      <c r="I12" s="6">
        <f t="shared" si="0"/>
        <v>0</v>
      </c>
      <c r="J12" s="39">
        <f t="shared" si="1"/>
        <v>0</v>
      </c>
    </row>
    <row r="13" spans="1:11" x14ac:dyDescent="0.2">
      <c r="A13" s="83"/>
      <c r="B13" s="3" t="s">
        <v>296</v>
      </c>
      <c r="C13" s="260">
        <v>40000</v>
      </c>
      <c r="D13" s="20">
        <v>21300</v>
      </c>
      <c r="E13" s="20"/>
      <c r="F13" s="4"/>
      <c r="G13" s="260">
        <v>40000</v>
      </c>
      <c r="H13" s="260">
        <v>25000</v>
      </c>
      <c r="I13" s="6">
        <f t="shared" si="0"/>
        <v>-15000</v>
      </c>
      <c r="J13" s="39">
        <f t="shared" si="1"/>
        <v>-0.375</v>
      </c>
    </row>
    <row r="14" spans="1:11" ht="15.75" x14ac:dyDescent="0.2">
      <c r="A14" s="169" t="s">
        <v>27</v>
      </c>
      <c r="B14" s="15" t="str">
        <f>B2</f>
        <v>AMBULANCE</v>
      </c>
      <c r="C14" s="24">
        <f t="shared" ref="C14:H14" si="2">SUM(C3:C13)</f>
        <v>117000</v>
      </c>
      <c r="D14" s="24">
        <f t="shared" si="2"/>
        <v>91881</v>
      </c>
      <c r="E14" s="24">
        <f t="shared" si="2"/>
        <v>0</v>
      </c>
      <c r="F14" s="157">
        <f t="shared" si="2"/>
        <v>0</v>
      </c>
      <c r="G14" s="170">
        <f t="shared" si="2"/>
        <v>117000</v>
      </c>
      <c r="H14" s="24">
        <f t="shared" si="2"/>
        <v>104271</v>
      </c>
      <c r="I14" s="6">
        <f t="shared" si="0"/>
        <v>-12729</v>
      </c>
      <c r="J14" s="39">
        <f t="shared" si="1"/>
        <v>-0.10879487179487179</v>
      </c>
    </row>
    <row r="15" spans="1:11" ht="15" x14ac:dyDescent="0.2">
      <c r="A15" s="3"/>
      <c r="B15" s="3"/>
      <c r="C15" s="171"/>
      <c r="D15" s="172"/>
      <c r="E15" s="171"/>
      <c r="F15" s="3"/>
      <c r="G15" s="3"/>
      <c r="H15" s="63"/>
      <c r="I15" s="6"/>
      <c r="J15" s="39"/>
    </row>
    <row r="16" spans="1:11" x14ac:dyDescent="0.2">
      <c r="A16" s="3"/>
      <c r="B16" s="3"/>
      <c r="C16" s="171"/>
      <c r="D16" s="173"/>
      <c r="E16" s="171"/>
      <c r="F16" s="3"/>
      <c r="G16" s="3"/>
      <c r="H16" s="23"/>
      <c r="I16" s="6"/>
      <c r="J16" s="39"/>
    </row>
    <row r="17" spans="1:10" ht="38.25" x14ac:dyDescent="0.2">
      <c r="A17" s="3" t="s">
        <v>0</v>
      </c>
      <c r="B17" s="174" t="s">
        <v>211</v>
      </c>
      <c r="C17" s="131" t="str">
        <f>C1</f>
        <v>2024 Budget</v>
      </c>
      <c r="D17" s="131" t="str">
        <f>D1</f>
        <v xml:space="preserve">2024 Unaudited </v>
      </c>
      <c r="E17" s="131" t="str">
        <f>E1</f>
        <v>2019 Unaudited 09/30/2018</v>
      </c>
      <c r="F17" s="81" t="str">
        <f>F1</f>
        <v>Comments, Changes &amp;
Adjustments</v>
      </c>
      <c r="G17" s="131" t="str">
        <f t="shared" ref="G17:H17" si="3">G1</f>
        <v>2025 Default</v>
      </c>
      <c r="H17" s="131" t="str">
        <f t="shared" si="3"/>
        <v>2025 Proposed</v>
      </c>
      <c r="I17" s="132" t="s">
        <v>4</v>
      </c>
      <c r="J17" s="132" t="s">
        <v>5</v>
      </c>
    </row>
    <row r="18" spans="1:10" ht="15.75" x14ac:dyDescent="0.2">
      <c r="A18" s="133" t="s">
        <v>212</v>
      </c>
      <c r="B18" s="15" t="s">
        <v>2</v>
      </c>
      <c r="C18" s="175"/>
      <c r="D18" s="175"/>
      <c r="E18" s="175"/>
      <c r="F18" s="3"/>
      <c r="G18" s="17"/>
      <c r="H18" s="16"/>
      <c r="I18" s="84"/>
      <c r="J18" s="85"/>
    </row>
    <row r="19" spans="1:10" x14ac:dyDescent="0.2">
      <c r="A19" s="83" t="s">
        <v>77</v>
      </c>
      <c r="B19" s="19" t="s">
        <v>213</v>
      </c>
      <c r="C19" s="76">
        <v>250</v>
      </c>
      <c r="D19" s="76">
        <v>0</v>
      </c>
      <c r="E19" s="76"/>
      <c r="F19" s="165"/>
      <c r="G19" s="176">
        <v>250</v>
      </c>
      <c r="H19" s="76">
        <v>250</v>
      </c>
      <c r="I19" s="6">
        <f t="shared" si="0"/>
        <v>0</v>
      </c>
      <c r="J19" s="39">
        <f t="shared" si="1"/>
        <v>0</v>
      </c>
    </row>
    <row r="20" spans="1:10" x14ac:dyDescent="0.2">
      <c r="A20" s="83"/>
      <c r="B20" s="19" t="s">
        <v>214</v>
      </c>
      <c r="C20" s="76">
        <v>250</v>
      </c>
      <c r="D20" s="76">
        <v>0</v>
      </c>
      <c r="E20" s="76"/>
      <c r="F20" s="165"/>
      <c r="G20" s="176">
        <v>250</v>
      </c>
      <c r="H20" s="76">
        <v>250</v>
      </c>
      <c r="I20" s="6"/>
      <c r="J20" s="39"/>
    </row>
    <row r="21" spans="1:10" x14ac:dyDescent="0.2">
      <c r="A21" s="18"/>
      <c r="B21" s="19" t="s">
        <v>288</v>
      </c>
      <c r="C21" s="76"/>
      <c r="D21" s="76"/>
      <c r="E21" s="76"/>
      <c r="F21" s="165"/>
      <c r="G21" s="176"/>
      <c r="H21" s="76"/>
      <c r="I21" s="6">
        <f t="shared" si="0"/>
        <v>0</v>
      </c>
      <c r="J21" s="39" t="e">
        <f t="shared" si="1"/>
        <v>#DIV/0!</v>
      </c>
    </row>
    <row r="22" spans="1:10" ht="15.75" x14ac:dyDescent="0.25">
      <c r="A22" s="14" t="s">
        <v>27</v>
      </c>
      <c r="B22" s="15" t="s">
        <v>2</v>
      </c>
      <c r="C22" s="74">
        <f>SUM(C19:C21)</f>
        <v>500</v>
      </c>
      <c r="D22" s="74">
        <f>SUM(D19)</f>
        <v>0</v>
      </c>
      <c r="E22" s="74">
        <f>SUM(E19:E21)</f>
        <v>0</v>
      </c>
      <c r="F22" s="74">
        <f>SUM(F19)</f>
        <v>0</v>
      </c>
      <c r="G22" s="177">
        <f>SUM(G19:G21)</f>
        <v>500</v>
      </c>
      <c r="H22" s="74">
        <f>SUM(H19:H21)</f>
        <v>500</v>
      </c>
      <c r="I22" s="39">
        <f>H22-C22</f>
        <v>0</v>
      </c>
      <c r="J22" s="39">
        <f t="shared" si="1"/>
        <v>0</v>
      </c>
    </row>
    <row r="23" spans="1:10" x14ac:dyDescent="0.2">
      <c r="F23"/>
      <c r="J23" s="123"/>
    </row>
    <row r="24" spans="1:10" x14ac:dyDescent="0.2">
      <c r="D24" s="178"/>
      <c r="F24"/>
    </row>
    <row r="25" spans="1:10" ht="38.25" x14ac:dyDescent="0.2">
      <c r="A25" s="129"/>
      <c r="B25" s="130" t="s">
        <v>140</v>
      </c>
      <c r="C25" s="131" t="s">
        <v>298</v>
      </c>
      <c r="D25" s="131" t="s">
        <v>301</v>
      </c>
      <c r="E25" s="131" t="e">
        <f>'[1]Police 2020'!E25</f>
        <v>#REF!</v>
      </c>
      <c r="F25" s="68" t="s">
        <v>141</v>
      </c>
      <c r="G25" s="132" t="s">
        <v>299</v>
      </c>
      <c r="H25" s="132" t="s">
        <v>300</v>
      </c>
      <c r="I25" s="132" t="s">
        <v>4</v>
      </c>
      <c r="J25" s="132" t="s">
        <v>5</v>
      </c>
    </row>
    <row r="26" spans="1:10" ht="15.75" x14ac:dyDescent="0.2">
      <c r="A26" s="133" t="s">
        <v>142</v>
      </c>
      <c r="B26" s="15" t="s">
        <v>140</v>
      </c>
      <c r="C26" s="134"/>
      <c r="D26" s="134"/>
      <c r="E26" s="134"/>
      <c r="F26" s="3"/>
      <c r="G26" s="17"/>
      <c r="H26" s="17"/>
      <c r="I26" s="17"/>
      <c r="J26" s="17"/>
    </row>
    <row r="27" spans="1:10" x14ac:dyDescent="0.2">
      <c r="A27" s="18" t="s">
        <v>111</v>
      </c>
      <c r="B27" s="82" t="s">
        <v>143</v>
      </c>
      <c r="C27" s="258">
        <v>65000</v>
      </c>
      <c r="D27" s="135">
        <v>64449.5</v>
      </c>
      <c r="E27" s="135"/>
      <c r="F27" s="72"/>
      <c r="G27" s="258">
        <v>65000</v>
      </c>
      <c r="H27" s="258">
        <v>65000</v>
      </c>
      <c r="I27" s="23">
        <f>H27-C27</f>
        <v>0</v>
      </c>
      <c r="J27" s="136">
        <f>I27/C27</f>
        <v>0</v>
      </c>
    </row>
    <row r="28" spans="1:10" ht="15.75" x14ac:dyDescent="0.25">
      <c r="A28" s="14" t="s">
        <v>27</v>
      </c>
      <c r="B28" s="15" t="s">
        <v>140</v>
      </c>
      <c r="C28" s="137">
        <f>SUM(C27)</f>
        <v>65000</v>
      </c>
      <c r="D28" s="137">
        <f>SUM(D27)</f>
        <v>64449.5</v>
      </c>
      <c r="E28" s="137"/>
      <c r="F28" s="72"/>
      <c r="G28" s="79">
        <f>SUM(G27)</f>
        <v>65000</v>
      </c>
      <c r="H28" s="138">
        <f>SUM(H27)</f>
        <v>65000</v>
      </c>
      <c r="I28" s="23">
        <f t="shared" ref="I28" si="4">H28-C28</f>
        <v>0</v>
      </c>
      <c r="J28" s="136">
        <f t="shared" ref="J28" si="5">I28/C28</f>
        <v>0</v>
      </c>
    </row>
    <row r="29" spans="1:10" x14ac:dyDescent="0.2">
      <c r="F29"/>
    </row>
    <row r="30" spans="1:10" x14ac:dyDescent="0.2">
      <c r="F30"/>
    </row>
    <row r="31" spans="1:10" x14ac:dyDescent="0.2">
      <c r="F31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O58"/>
  <sheetViews>
    <sheetView topLeftCell="A9" zoomScaleNormal="100" workbookViewId="0">
      <selection activeCell="D33" sqref="D33"/>
    </sheetView>
  </sheetViews>
  <sheetFormatPr defaultRowHeight="12.75" x14ac:dyDescent="0.2"/>
  <cols>
    <col min="1" max="1" width="12.140625" bestFit="1" customWidth="1"/>
    <col min="2" max="2" width="49.42578125" bestFit="1" customWidth="1"/>
    <col min="3" max="3" width="9.28515625" style="65" customWidth="1"/>
    <col min="4" max="4" width="13.5703125" style="65" customWidth="1"/>
    <col min="5" max="5" width="0.140625" style="1" customWidth="1"/>
    <col min="6" max="6" width="13.28515625" hidden="1" customWidth="1"/>
    <col min="7" max="7" width="10.28515625" customWidth="1"/>
    <col min="8" max="8" width="13.28515625" style="27" bestFit="1" customWidth="1"/>
    <col min="9" max="9" width="12.7109375" bestFit="1" customWidth="1"/>
    <col min="10" max="10" width="9.42578125" bestFit="1" customWidth="1"/>
    <col min="11" max="11" width="8.28515625" customWidth="1"/>
  </cols>
  <sheetData>
    <row r="1" spans="1:15" ht="56.25" customHeight="1" x14ac:dyDescent="0.2">
      <c r="A1" s="143"/>
      <c r="B1" s="144" t="s">
        <v>144</v>
      </c>
      <c r="C1" s="131" t="s">
        <v>298</v>
      </c>
      <c r="D1" s="131" t="s">
        <v>301</v>
      </c>
      <c r="E1" s="131" t="str">
        <f>'[1]Fire 2020'!E1</f>
        <v>2019 Unaudited 09/30/2018</v>
      </c>
      <c r="F1" s="68" t="s">
        <v>145</v>
      </c>
      <c r="G1" s="132" t="s">
        <v>299</v>
      </c>
      <c r="H1" s="139" t="s">
        <v>300</v>
      </c>
      <c r="I1" s="132" t="s">
        <v>146</v>
      </c>
      <c r="J1" s="132" t="s">
        <v>4</v>
      </c>
      <c r="K1" s="132" t="s">
        <v>5</v>
      </c>
    </row>
    <row r="2" spans="1:15" ht="15.75" x14ac:dyDescent="0.2">
      <c r="A2" s="140" t="s">
        <v>147</v>
      </c>
      <c r="B2" s="15" t="s">
        <v>148</v>
      </c>
      <c r="C2" s="145"/>
      <c r="D2" s="145"/>
      <c r="E2" s="33"/>
      <c r="F2" s="3"/>
      <c r="G2" s="17"/>
      <c r="H2" s="16"/>
      <c r="I2" s="17"/>
      <c r="J2" s="17"/>
      <c r="K2" s="17"/>
    </row>
    <row r="3" spans="1:15" x14ac:dyDescent="0.2">
      <c r="A3" s="83" t="s">
        <v>85</v>
      </c>
      <c r="B3" s="19" t="s">
        <v>149</v>
      </c>
      <c r="C3" s="278">
        <v>72399</v>
      </c>
      <c r="D3" s="279">
        <v>66872</v>
      </c>
      <c r="E3" s="280"/>
      <c r="F3" s="5"/>
      <c r="G3" s="278">
        <v>72399</v>
      </c>
      <c r="H3" s="259">
        <v>74570</v>
      </c>
      <c r="I3" s="146"/>
      <c r="J3" s="147">
        <f t="shared" ref="J3:J26" si="0">H3-C3</f>
        <v>2171</v>
      </c>
      <c r="K3" s="39">
        <f>J3/C3</f>
        <v>2.9986602024889848E-2</v>
      </c>
      <c r="M3" s="7"/>
    </row>
    <row r="4" spans="1:15" x14ac:dyDescent="0.2">
      <c r="A4" s="83" t="s">
        <v>6</v>
      </c>
      <c r="B4" s="19" t="s">
        <v>150</v>
      </c>
      <c r="C4" s="281">
        <v>271568</v>
      </c>
      <c r="D4" s="279">
        <v>255198</v>
      </c>
      <c r="E4" s="280"/>
      <c r="F4" s="5"/>
      <c r="G4" s="281">
        <v>271568</v>
      </c>
      <c r="H4" s="260">
        <v>279715</v>
      </c>
      <c r="I4" s="146"/>
      <c r="J4" s="147">
        <f t="shared" si="0"/>
        <v>8147</v>
      </c>
      <c r="K4" s="39">
        <f>J4/C4</f>
        <v>2.9999852707240912E-2</v>
      </c>
      <c r="N4">
        <f>H4*0.0765</f>
        <v>21398.197499999998</v>
      </c>
    </row>
    <row r="5" spans="1:15" x14ac:dyDescent="0.2">
      <c r="A5" s="83" t="s">
        <v>272</v>
      </c>
      <c r="B5" s="19" t="s">
        <v>117</v>
      </c>
      <c r="C5" s="278">
        <v>3000</v>
      </c>
      <c r="D5" s="279">
        <v>0</v>
      </c>
      <c r="E5" s="280"/>
      <c r="F5" s="5"/>
      <c r="G5" s="278">
        <v>3000</v>
      </c>
      <c r="H5" s="259">
        <v>3000</v>
      </c>
      <c r="I5" s="146">
        <v>1666</v>
      </c>
      <c r="J5" s="147">
        <f t="shared" si="0"/>
        <v>0</v>
      </c>
      <c r="K5" s="39"/>
    </row>
    <row r="6" spans="1:15" x14ac:dyDescent="0.2">
      <c r="A6" s="83" t="s">
        <v>277</v>
      </c>
      <c r="B6" s="19" t="s">
        <v>87</v>
      </c>
      <c r="C6" s="278">
        <v>3341.49</v>
      </c>
      <c r="D6" s="279">
        <v>0</v>
      </c>
      <c r="E6" s="280"/>
      <c r="F6" s="5"/>
      <c r="G6" s="278">
        <v>3341.49</v>
      </c>
      <c r="H6" s="259">
        <v>3341</v>
      </c>
      <c r="I6" s="276">
        <v>2871</v>
      </c>
      <c r="J6" s="147">
        <f t="shared" si="0"/>
        <v>-0.48999999999978172</v>
      </c>
      <c r="K6" s="39"/>
    </row>
    <row r="7" spans="1:15" x14ac:dyDescent="0.2">
      <c r="A7" s="83" t="s">
        <v>9</v>
      </c>
      <c r="B7" s="19" t="s">
        <v>10</v>
      </c>
      <c r="C7" s="281">
        <v>26064</v>
      </c>
      <c r="D7" s="279">
        <v>22713</v>
      </c>
      <c r="E7" s="280"/>
      <c r="F7" s="5"/>
      <c r="G7" s="281">
        <v>26064</v>
      </c>
      <c r="H7" s="260">
        <v>26846</v>
      </c>
      <c r="I7" s="38">
        <v>23752</v>
      </c>
      <c r="J7" s="147">
        <f t="shared" si="0"/>
        <v>782</v>
      </c>
      <c r="K7" s="39">
        <f t="shared" ref="K7:K30" si="1">J7/C7</f>
        <v>3.0003069367710251E-2</v>
      </c>
      <c r="L7" s="26"/>
    </row>
    <row r="8" spans="1:15" x14ac:dyDescent="0.2">
      <c r="A8" s="83" t="s">
        <v>11</v>
      </c>
      <c r="B8" s="19" t="s">
        <v>12</v>
      </c>
      <c r="C8" s="281">
        <v>47377</v>
      </c>
      <c r="D8" s="279">
        <v>41160</v>
      </c>
      <c r="E8" s="282"/>
      <c r="F8" s="5"/>
      <c r="G8" s="281">
        <v>47377</v>
      </c>
      <c r="H8" s="260">
        <v>48798</v>
      </c>
      <c r="I8" s="38">
        <v>45916</v>
      </c>
      <c r="J8" s="147">
        <f t="shared" si="0"/>
        <v>1421</v>
      </c>
      <c r="K8" s="39">
        <f t="shared" si="1"/>
        <v>2.9993456740612535E-2</v>
      </c>
    </row>
    <row r="9" spans="1:15" x14ac:dyDescent="0.2">
      <c r="A9" s="83" t="s">
        <v>151</v>
      </c>
      <c r="B9" s="19" t="s">
        <v>152</v>
      </c>
      <c r="C9" s="281">
        <v>6000</v>
      </c>
      <c r="D9" s="279">
        <v>8600</v>
      </c>
      <c r="E9" s="282"/>
      <c r="F9" s="5"/>
      <c r="G9" s="281">
        <v>6000</v>
      </c>
      <c r="H9" s="260">
        <v>7000</v>
      </c>
      <c r="I9" s="276">
        <v>5311</v>
      </c>
      <c r="J9" s="147">
        <f t="shared" si="0"/>
        <v>1000</v>
      </c>
      <c r="K9" s="39">
        <f t="shared" si="1"/>
        <v>0.16666666666666666</v>
      </c>
    </row>
    <row r="10" spans="1:15" x14ac:dyDescent="0.2">
      <c r="A10" s="83" t="s">
        <v>40</v>
      </c>
      <c r="B10" s="19" t="s">
        <v>153</v>
      </c>
      <c r="C10" s="281">
        <v>19000</v>
      </c>
      <c r="D10" s="279">
        <v>16750</v>
      </c>
      <c r="E10" s="280"/>
      <c r="F10" s="5"/>
      <c r="G10" s="281">
        <v>19000</v>
      </c>
      <c r="H10" s="260">
        <v>19000</v>
      </c>
      <c r="I10" s="276">
        <v>17988</v>
      </c>
      <c r="J10" s="147">
        <f t="shared" si="0"/>
        <v>0</v>
      </c>
      <c r="K10" s="39">
        <f t="shared" si="1"/>
        <v>0</v>
      </c>
    </row>
    <row r="11" spans="1:15" x14ac:dyDescent="0.2">
      <c r="A11" s="83" t="s">
        <v>154</v>
      </c>
      <c r="B11" s="19" t="s">
        <v>155</v>
      </c>
      <c r="C11" s="281">
        <v>31000</v>
      </c>
      <c r="D11" s="279">
        <v>23266</v>
      </c>
      <c r="E11" s="280"/>
      <c r="F11" s="5"/>
      <c r="G11" s="281">
        <v>31000</v>
      </c>
      <c r="H11" s="260">
        <v>30000</v>
      </c>
      <c r="I11" s="276">
        <v>28664</v>
      </c>
      <c r="J11" s="147">
        <f t="shared" si="0"/>
        <v>-1000</v>
      </c>
      <c r="K11" s="39">
        <f t="shared" si="1"/>
        <v>-3.2258064516129031E-2</v>
      </c>
      <c r="N11" s="9"/>
    </row>
    <row r="12" spans="1:15" x14ac:dyDescent="0.2">
      <c r="A12" s="83" t="s">
        <v>156</v>
      </c>
      <c r="B12" s="19" t="s">
        <v>157</v>
      </c>
      <c r="C12" s="281">
        <v>500</v>
      </c>
      <c r="D12" s="279">
        <v>2378</v>
      </c>
      <c r="E12" s="280"/>
      <c r="F12" s="5"/>
      <c r="G12" s="281">
        <v>500</v>
      </c>
      <c r="H12" s="260">
        <v>1000</v>
      </c>
      <c r="I12" s="276">
        <v>1006</v>
      </c>
      <c r="J12" s="147">
        <f t="shared" si="0"/>
        <v>500</v>
      </c>
      <c r="K12" s="39">
        <f t="shared" si="1"/>
        <v>1</v>
      </c>
      <c r="N12" s="9"/>
    </row>
    <row r="13" spans="1:15" x14ac:dyDescent="0.2">
      <c r="A13" s="83" t="s">
        <v>15</v>
      </c>
      <c r="B13" s="19" t="s">
        <v>16</v>
      </c>
      <c r="C13" s="281">
        <v>1100</v>
      </c>
      <c r="D13" s="279">
        <v>867</v>
      </c>
      <c r="E13" s="280"/>
      <c r="F13" s="37"/>
      <c r="G13" s="281">
        <v>1100</v>
      </c>
      <c r="H13" s="260">
        <v>1100</v>
      </c>
      <c r="I13" s="276">
        <v>1191</v>
      </c>
      <c r="J13" s="147">
        <f t="shared" si="0"/>
        <v>0</v>
      </c>
      <c r="K13" s="39">
        <f t="shared" si="1"/>
        <v>0</v>
      </c>
    </row>
    <row r="14" spans="1:15" x14ac:dyDescent="0.2">
      <c r="A14" s="83" t="s">
        <v>44</v>
      </c>
      <c r="B14" s="19" t="s">
        <v>66</v>
      </c>
      <c r="C14" s="281">
        <v>13000</v>
      </c>
      <c r="D14" s="279">
        <v>12814</v>
      </c>
      <c r="E14" s="280"/>
      <c r="F14" s="5"/>
      <c r="G14" s="281">
        <v>13000</v>
      </c>
      <c r="H14" s="260">
        <v>13000</v>
      </c>
      <c r="I14" s="276">
        <v>11978</v>
      </c>
      <c r="J14" s="147">
        <f t="shared" si="0"/>
        <v>0</v>
      </c>
      <c r="K14" s="39">
        <f t="shared" si="1"/>
        <v>0</v>
      </c>
    </row>
    <row r="15" spans="1:15" x14ac:dyDescent="0.2">
      <c r="A15" s="83" t="s">
        <v>77</v>
      </c>
      <c r="B15" s="19" t="s">
        <v>158</v>
      </c>
      <c r="C15" s="278">
        <v>1000</v>
      </c>
      <c r="D15" s="279">
        <v>0</v>
      </c>
      <c r="E15" s="280"/>
      <c r="F15" s="5"/>
      <c r="G15" s="278">
        <v>1000</v>
      </c>
      <c r="H15" s="259">
        <v>500</v>
      </c>
      <c r="I15" s="276">
        <v>929</v>
      </c>
      <c r="J15" s="147">
        <f t="shared" si="0"/>
        <v>-500</v>
      </c>
      <c r="K15" s="39">
        <f t="shared" si="1"/>
        <v>-0.5</v>
      </c>
      <c r="O15" s="9"/>
    </row>
    <row r="16" spans="1:15" x14ac:dyDescent="0.2">
      <c r="A16" s="83" t="s">
        <v>78</v>
      </c>
      <c r="B16" s="19" t="s">
        <v>159</v>
      </c>
      <c r="C16" s="281">
        <v>2800</v>
      </c>
      <c r="D16" s="279">
        <v>2850</v>
      </c>
      <c r="E16" s="280"/>
      <c r="F16" s="5"/>
      <c r="G16" s="281">
        <v>2800</v>
      </c>
      <c r="H16" s="260">
        <v>3200</v>
      </c>
      <c r="I16" s="276">
        <v>3724</v>
      </c>
      <c r="J16" s="147">
        <f t="shared" si="0"/>
        <v>400</v>
      </c>
      <c r="K16" s="39">
        <f t="shared" si="1"/>
        <v>0.14285714285714285</v>
      </c>
    </row>
    <row r="17" spans="1:11" x14ac:dyDescent="0.2">
      <c r="A17" s="83" t="s">
        <v>160</v>
      </c>
      <c r="B17" s="43" t="s">
        <v>161</v>
      </c>
      <c r="C17" s="281">
        <v>400</v>
      </c>
      <c r="D17" s="279">
        <v>463</v>
      </c>
      <c r="E17" s="280"/>
      <c r="F17" s="98"/>
      <c r="G17" s="281">
        <v>400</v>
      </c>
      <c r="H17" s="260">
        <v>400</v>
      </c>
      <c r="I17" s="146">
        <v>420</v>
      </c>
      <c r="J17" s="147">
        <f t="shared" si="0"/>
        <v>0</v>
      </c>
      <c r="K17" s="39">
        <f t="shared" si="1"/>
        <v>0</v>
      </c>
    </row>
    <row r="18" spans="1:11" x14ac:dyDescent="0.2">
      <c r="A18" s="83" t="s">
        <v>162</v>
      </c>
      <c r="B18" s="19" t="s">
        <v>163</v>
      </c>
      <c r="C18" s="281">
        <v>1500</v>
      </c>
      <c r="D18" s="279">
        <v>65</v>
      </c>
      <c r="E18" s="280"/>
      <c r="F18" s="5"/>
      <c r="G18" s="281">
        <v>1500</v>
      </c>
      <c r="H18" s="260">
        <v>1500</v>
      </c>
      <c r="I18" s="146">
        <v>3322</v>
      </c>
      <c r="J18" s="147">
        <f t="shared" si="0"/>
        <v>0</v>
      </c>
      <c r="K18" s="39">
        <f t="shared" si="1"/>
        <v>0</v>
      </c>
    </row>
    <row r="19" spans="1:11" x14ac:dyDescent="0.2">
      <c r="A19" s="83" t="s">
        <v>164</v>
      </c>
      <c r="B19" s="19" t="s">
        <v>165</v>
      </c>
      <c r="C19" s="281">
        <v>100</v>
      </c>
      <c r="D19" s="279">
        <v>474</v>
      </c>
      <c r="E19" s="280"/>
      <c r="F19" s="98"/>
      <c r="G19" s="281">
        <v>100</v>
      </c>
      <c r="H19" s="260">
        <v>100</v>
      </c>
      <c r="I19" s="146">
        <v>192</v>
      </c>
      <c r="J19" s="147">
        <f t="shared" si="0"/>
        <v>0</v>
      </c>
      <c r="K19" s="39">
        <f t="shared" si="1"/>
        <v>0</v>
      </c>
    </row>
    <row r="20" spans="1:11" x14ac:dyDescent="0.2">
      <c r="A20" s="83" t="s">
        <v>166</v>
      </c>
      <c r="B20" s="19" t="s">
        <v>167</v>
      </c>
      <c r="C20" s="281">
        <v>600</v>
      </c>
      <c r="D20" s="279">
        <v>672</v>
      </c>
      <c r="E20" s="280"/>
      <c r="F20" s="5"/>
      <c r="G20" s="281">
        <v>600</v>
      </c>
      <c r="H20" s="260">
        <v>600</v>
      </c>
      <c r="I20" s="146">
        <v>827</v>
      </c>
      <c r="J20" s="147">
        <f t="shared" si="0"/>
        <v>0</v>
      </c>
      <c r="K20" s="39">
        <f t="shared" si="1"/>
        <v>0</v>
      </c>
    </row>
    <row r="21" spans="1:11" x14ac:dyDescent="0.2">
      <c r="A21" s="83" t="s">
        <v>168</v>
      </c>
      <c r="B21" s="43" t="s">
        <v>169</v>
      </c>
      <c r="C21" s="281">
        <v>1600</v>
      </c>
      <c r="D21" s="279">
        <v>1899</v>
      </c>
      <c r="E21" s="280"/>
      <c r="F21" s="5"/>
      <c r="G21" s="281">
        <v>1600</v>
      </c>
      <c r="H21" s="260">
        <v>1600</v>
      </c>
      <c r="I21" s="146">
        <v>1535</v>
      </c>
      <c r="J21" s="147">
        <f t="shared" si="0"/>
        <v>0</v>
      </c>
      <c r="K21" s="39">
        <f t="shared" si="1"/>
        <v>0</v>
      </c>
    </row>
    <row r="22" spans="1:11" x14ac:dyDescent="0.2">
      <c r="A22" s="83" t="s">
        <v>170</v>
      </c>
      <c r="B22" s="19" t="s">
        <v>171</v>
      </c>
      <c r="C22" s="281">
        <v>250</v>
      </c>
      <c r="D22" s="279">
        <v>172</v>
      </c>
      <c r="E22" s="280"/>
      <c r="F22" s="98"/>
      <c r="G22" s="281">
        <v>250</v>
      </c>
      <c r="H22" s="260">
        <v>250</v>
      </c>
      <c r="I22" s="146">
        <v>210</v>
      </c>
      <c r="J22" s="147">
        <f t="shared" si="0"/>
        <v>0</v>
      </c>
      <c r="K22" s="39">
        <f t="shared" si="1"/>
        <v>0</v>
      </c>
    </row>
    <row r="23" spans="1:11" x14ac:dyDescent="0.2">
      <c r="A23" s="83" t="s">
        <v>172</v>
      </c>
      <c r="B23" s="19" t="s">
        <v>173</v>
      </c>
      <c r="C23" s="281">
        <v>5500</v>
      </c>
      <c r="D23" s="279">
        <v>1210</v>
      </c>
      <c r="E23" s="280"/>
      <c r="F23" s="37"/>
      <c r="G23" s="281">
        <v>5500</v>
      </c>
      <c r="H23" s="260">
        <v>5500</v>
      </c>
      <c r="I23" s="146">
        <v>4870</v>
      </c>
      <c r="J23" s="147">
        <f t="shared" si="0"/>
        <v>0</v>
      </c>
      <c r="K23" s="39">
        <f t="shared" si="1"/>
        <v>0</v>
      </c>
    </row>
    <row r="24" spans="1:11" x14ac:dyDescent="0.2">
      <c r="A24" s="83" t="s">
        <v>174</v>
      </c>
      <c r="B24" s="19" t="s">
        <v>19</v>
      </c>
      <c r="C24" s="281">
        <v>200</v>
      </c>
      <c r="D24" s="279">
        <v>90</v>
      </c>
      <c r="E24" s="280"/>
      <c r="F24" s="283"/>
      <c r="G24" s="281">
        <v>200</v>
      </c>
      <c r="H24" s="260">
        <v>200</v>
      </c>
      <c r="I24" s="146">
        <v>246</v>
      </c>
      <c r="J24" s="147">
        <f t="shared" si="0"/>
        <v>0</v>
      </c>
      <c r="K24" s="39">
        <f t="shared" si="1"/>
        <v>0</v>
      </c>
    </row>
    <row r="25" spans="1:11" x14ac:dyDescent="0.2">
      <c r="A25" s="83" t="s">
        <v>175</v>
      </c>
      <c r="B25" s="19" t="s">
        <v>176</v>
      </c>
      <c r="C25" s="281">
        <v>6000</v>
      </c>
      <c r="D25" s="279">
        <v>8520</v>
      </c>
      <c r="E25" s="280"/>
      <c r="F25" s="5"/>
      <c r="G25" s="281">
        <v>6000</v>
      </c>
      <c r="H25" s="260">
        <v>6000</v>
      </c>
      <c r="I25" s="146">
        <v>7062</v>
      </c>
      <c r="J25" s="147">
        <f t="shared" si="0"/>
        <v>0</v>
      </c>
      <c r="K25" s="39">
        <f t="shared" si="1"/>
        <v>0</v>
      </c>
    </row>
    <row r="26" spans="1:11" x14ac:dyDescent="0.2">
      <c r="A26" s="151" t="s">
        <v>72</v>
      </c>
      <c r="B26" s="152" t="s">
        <v>177</v>
      </c>
      <c r="C26" s="284"/>
      <c r="D26" s="279"/>
      <c r="E26" s="280"/>
      <c r="F26" s="5"/>
      <c r="G26" s="284"/>
      <c r="H26" s="261"/>
      <c r="I26" s="41"/>
      <c r="J26" s="147">
        <f t="shared" si="0"/>
        <v>0</v>
      </c>
      <c r="K26" s="39" t="e">
        <f t="shared" si="1"/>
        <v>#DIV/0!</v>
      </c>
    </row>
    <row r="27" spans="1:11" hidden="1" x14ac:dyDescent="0.2">
      <c r="A27" s="83" t="s">
        <v>178</v>
      </c>
      <c r="B27" s="19" t="s">
        <v>179</v>
      </c>
      <c r="C27" s="263"/>
      <c r="D27" s="279"/>
      <c r="E27" s="280"/>
      <c r="F27" s="5"/>
      <c r="G27" s="263"/>
      <c r="H27" s="262"/>
      <c r="I27" s="41"/>
      <c r="J27" s="147">
        <f t="shared" ref="J27:J52" si="2">H27-C27</f>
        <v>0</v>
      </c>
      <c r="K27" s="39" t="e">
        <f t="shared" si="1"/>
        <v>#DIV/0!</v>
      </c>
    </row>
    <row r="28" spans="1:11" hidden="1" x14ac:dyDescent="0.2">
      <c r="A28" s="83" t="s">
        <v>180</v>
      </c>
      <c r="B28" s="19" t="s">
        <v>138</v>
      </c>
      <c r="C28" s="284"/>
      <c r="D28" s="279"/>
      <c r="E28" s="280"/>
      <c r="F28" s="5"/>
      <c r="G28" s="284"/>
      <c r="H28" s="261"/>
      <c r="I28" s="41"/>
      <c r="J28" s="147">
        <f t="shared" si="2"/>
        <v>0</v>
      </c>
      <c r="K28" s="39" t="e">
        <f t="shared" si="1"/>
        <v>#DIV/0!</v>
      </c>
    </row>
    <row r="29" spans="1:11" hidden="1" x14ac:dyDescent="0.2">
      <c r="A29" s="151" t="s">
        <v>181</v>
      </c>
      <c r="B29" s="152" t="s">
        <v>182</v>
      </c>
      <c r="C29" s="284"/>
      <c r="D29" s="279"/>
      <c r="E29" s="280"/>
      <c r="F29" s="5"/>
      <c r="G29" s="284"/>
      <c r="H29" s="261"/>
      <c r="I29" s="41"/>
      <c r="J29" s="147">
        <f t="shared" si="2"/>
        <v>0</v>
      </c>
      <c r="K29" s="39" t="e">
        <f t="shared" si="1"/>
        <v>#DIV/0!</v>
      </c>
    </row>
    <row r="30" spans="1:11" hidden="1" x14ac:dyDescent="0.2">
      <c r="A30" s="83" t="s">
        <v>183</v>
      </c>
      <c r="B30" s="19" t="s">
        <v>184</v>
      </c>
      <c r="C30" s="284"/>
      <c r="D30" s="279"/>
      <c r="E30" s="280"/>
      <c r="F30" s="98"/>
      <c r="G30" s="284"/>
      <c r="H30" s="261"/>
      <c r="I30" s="41"/>
      <c r="J30" s="147">
        <f t="shared" si="2"/>
        <v>0</v>
      </c>
      <c r="K30" s="39" t="e">
        <f t="shared" si="1"/>
        <v>#DIV/0!</v>
      </c>
    </row>
    <row r="31" spans="1:11" hidden="1" x14ac:dyDescent="0.2">
      <c r="A31" s="83" t="s">
        <v>18</v>
      </c>
      <c r="B31" s="152" t="s">
        <v>185</v>
      </c>
      <c r="C31" s="284"/>
      <c r="D31" s="279"/>
      <c r="E31" s="280"/>
      <c r="F31" s="283"/>
      <c r="G31" s="284"/>
      <c r="H31" s="261"/>
      <c r="I31" s="41"/>
      <c r="J31" s="147">
        <f t="shared" si="2"/>
        <v>0</v>
      </c>
      <c r="K31" s="39" t="e">
        <f t="shared" ref="K31:K52" si="3">J31/C31</f>
        <v>#DIV/0!</v>
      </c>
    </row>
    <row r="32" spans="1:11" x14ac:dyDescent="0.2">
      <c r="A32" s="83" t="s">
        <v>69</v>
      </c>
      <c r="B32" s="19" t="s">
        <v>70</v>
      </c>
      <c r="C32" s="278">
        <v>10500</v>
      </c>
      <c r="D32" s="279">
        <v>6959</v>
      </c>
      <c r="E32" s="280"/>
      <c r="F32" s="5"/>
      <c r="G32" s="278">
        <v>10500</v>
      </c>
      <c r="H32" s="259">
        <v>10500</v>
      </c>
      <c r="I32" s="146">
        <v>8471</v>
      </c>
      <c r="J32" s="147">
        <f t="shared" si="2"/>
        <v>0</v>
      </c>
      <c r="K32" s="39">
        <f t="shared" si="3"/>
        <v>0</v>
      </c>
    </row>
    <row r="33" spans="1:11" x14ac:dyDescent="0.2">
      <c r="A33" s="83" t="s">
        <v>186</v>
      </c>
      <c r="B33" s="19" t="s">
        <v>187</v>
      </c>
      <c r="C33" s="281">
        <v>2000</v>
      </c>
      <c r="D33" s="279">
        <v>1060</v>
      </c>
      <c r="E33" s="280"/>
      <c r="F33" s="98"/>
      <c r="G33" s="281">
        <v>2000</v>
      </c>
      <c r="H33" s="260">
        <v>1500</v>
      </c>
      <c r="I33" s="146">
        <v>1670</v>
      </c>
      <c r="J33" s="147">
        <f t="shared" si="2"/>
        <v>-500</v>
      </c>
      <c r="K33" s="39">
        <f t="shared" si="3"/>
        <v>-0.25</v>
      </c>
    </row>
    <row r="34" spans="1:11" x14ac:dyDescent="0.2">
      <c r="A34" s="83" t="s">
        <v>20</v>
      </c>
      <c r="B34" s="19" t="s">
        <v>21</v>
      </c>
      <c r="C34" s="281">
        <v>400</v>
      </c>
      <c r="D34" s="279">
        <v>134</v>
      </c>
      <c r="E34" s="280"/>
      <c r="F34" s="5"/>
      <c r="G34" s="281">
        <v>400</v>
      </c>
      <c r="H34" s="260">
        <v>400</v>
      </c>
      <c r="I34" s="146">
        <v>756</v>
      </c>
      <c r="J34" s="147">
        <f t="shared" si="2"/>
        <v>0</v>
      </c>
      <c r="K34" s="39">
        <f t="shared" si="3"/>
        <v>0</v>
      </c>
    </row>
    <row r="35" spans="1:11" x14ac:dyDescent="0.2">
      <c r="A35" s="83" t="s">
        <v>49</v>
      </c>
      <c r="B35" s="19" t="s">
        <v>188</v>
      </c>
      <c r="C35" s="281">
        <v>35000</v>
      </c>
      <c r="D35" s="279">
        <v>29466</v>
      </c>
      <c r="E35" s="280"/>
      <c r="F35" s="5"/>
      <c r="G35" s="281">
        <v>35000</v>
      </c>
      <c r="H35" s="260">
        <v>35000</v>
      </c>
      <c r="I35" s="146">
        <v>30992</v>
      </c>
      <c r="J35" s="147">
        <f t="shared" si="2"/>
        <v>0</v>
      </c>
      <c r="K35" s="39">
        <f t="shared" si="3"/>
        <v>0</v>
      </c>
    </row>
    <row r="36" spans="1:11" x14ac:dyDescent="0.2">
      <c r="A36" s="83" t="s">
        <v>189</v>
      </c>
      <c r="B36" s="19" t="s">
        <v>190</v>
      </c>
      <c r="C36" s="281">
        <v>3000</v>
      </c>
      <c r="D36" s="279">
        <v>1117</v>
      </c>
      <c r="E36" s="280"/>
      <c r="F36" s="5"/>
      <c r="G36" s="281">
        <v>3000</v>
      </c>
      <c r="H36" s="260">
        <v>2500</v>
      </c>
      <c r="I36" s="146">
        <v>1575</v>
      </c>
      <c r="J36" s="147">
        <f t="shared" si="2"/>
        <v>-500</v>
      </c>
      <c r="K36" s="39">
        <f t="shared" si="3"/>
        <v>-0.16666666666666666</v>
      </c>
    </row>
    <row r="37" spans="1:11" x14ac:dyDescent="0.2">
      <c r="A37" s="83" t="s">
        <v>111</v>
      </c>
      <c r="B37" s="19" t="s">
        <v>191</v>
      </c>
      <c r="C37" s="281">
        <v>9000</v>
      </c>
      <c r="D37" s="279">
        <v>8645</v>
      </c>
      <c r="E37" s="280"/>
      <c r="F37" s="5"/>
      <c r="G37" s="281">
        <v>9000</v>
      </c>
      <c r="H37" s="260">
        <v>9000</v>
      </c>
      <c r="I37" s="146">
        <v>8170</v>
      </c>
      <c r="J37" s="147">
        <f t="shared" si="2"/>
        <v>0</v>
      </c>
      <c r="K37" s="39">
        <f t="shared" si="3"/>
        <v>0</v>
      </c>
    </row>
    <row r="38" spans="1:11" x14ac:dyDescent="0.2">
      <c r="A38" s="83" t="s">
        <v>192</v>
      </c>
      <c r="B38" s="19" t="s">
        <v>193</v>
      </c>
      <c r="C38" s="281">
        <v>270000</v>
      </c>
      <c r="D38" s="279">
        <v>266850</v>
      </c>
      <c r="E38" s="280"/>
      <c r="F38" s="5"/>
      <c r="G38" s="281">
        <v>270000</v>
      </c>
      <c r="H38" s="260">
        <v>270000</v>
      </c>
      <c r="I38" s="146">
        <v>249767</v>
      </c>
      <c r="J38" s="147">
        <f t="shared" si="2"/>
        <v>0</v>
      </c>
      <c r="K38" s="39">
        <f t="shared" si="3"/>
        <v>0</v>
      </c>
    </row>
    <row r="39" spans="1:11" x14ac:dyDescent="0.2">
      <c r="A39" s="18" t="s">
        <v>194</v>
      </c>
      <c r="B39" s="153" t="s">
        <v>195</v>
      </c>
      <c r="C39" s="284"/>
      <c r="D39" s="279"/>
      <c r="E39" s="280"/>
      <c r="F39" s="5"/>
      <c r="G39" s="284"/>
      <c r="H39" s="261"/>
      <c r="I39" s="41"/>
      <c r="J39" s="147">
        <f t="shared" si="2"/>
        <v>0</v>
      </c>
      <c r="K39" s="39" t="e">
        <f t="shared" si="3"/>
        <v>#DIV/0!</v>
      </c>
    </row>
    <row r="40" spans="1:11" x14ac:dyDescent="0.2">
      <c r="A40" s="83" t="s">
        <v>196</v>
      </c>
      <c r="B40" s="19" t="s">
        <v>197</v>
      </c>
      <c r="C40" s="285">
        <v>3500</v>
      </c>
      <c r="D40" s="279">
        <v>4321</v>
      </c>
      <c r="E40" s="280"/>
      <c r="F40" s="5"/>
      <c r="G40" s="285">
        <v>3500</v>
      </c>
      <c r="H40" s="86">
        <v>5000</v>
      </c>
      <c r="I40" s="41">
        <v>6593</v>
      </c>
      <c r="J40" s="147">
        <f t="shared" si="2"/>
        <v>1500</v>
      </c>
      <c r="K40" s="39">
        <f t="shared" si="3"/>
        <v>0.42857142857142855</v>
      </c>
    </row>
    <row r="41" spans="1:11" x14ac:dyDescent="0.2">
      <c r="A41" s="154" t="s">
        <v>278</v>
      </c>
      <c r="B41" s="77" t="s">
        <v>198</v>
      </c>
      <c r="C41" s="281">
        <v>4000</v>
      </c>
      <c r="D41" s="279">
        <v>3029</v>
      </c>
      <c r="E41" s="280"/>
      <c r="F41" s="98"/>
      <c r="G41" s="281">
        <v>4000</v>
      </c>
      <c r="H41" s="260"/>
      <c r="I41" s="41">
        <v>6434</v>
      </c>
      <c r="J41" s="147">
        <f t="shared" si="2"/>
        <v>-4000</v>
      </c>
      <c r="K41" s="39">
        <f t="shared" si="3"/>
        <v>-1</v>
      </c>
    </row>
    <row r="42" spans="1:11" x14ac:dyDescent="0.2">
      <c r="A42" s="154" t="s">
        <v>279</v>
      </c>
      <c r="B42" s="77" t="s">
        <v>199</v>
      </c>
      <c r="C42" s="281">
        <v>5000</v>
      </c>
      <c r="D42" s="279">
        <v>2355</v>
      </c>
      <c r="E42" s="280"/>
      <c r="F42" s="98"/>
      <c r="G42" s="281">
        <v>5000</v>
      </c>
      <c r="H42" s="260">
        <v>4500</v>
      </c>
      <c r="I42" s="41">
        <v>3543</v>
      </c>
      <c r="J42" s="147">
        <f t="shared" si="2"/>
        <v>-500</v>
      </c>
      <c r="K42" s="39">
        <f t="shared" si="3"/>
        <v>-0.1</v>
      </c>
    </row>
    <row r="43" spans="1:11" x14ac:dyDescent="0.2">
      <c r="A43" s="154" t="s">
        <v>280</v>
      </c>
      <c r="B43" s="77" t="s">
        <v>200</v>
      </c>
      <c r="C43" s="281">
        <v>3000</v>
      </c>
      <c r="D43" s="279">
        <v>1535</v>
      </c>
      <c r="E43" s="280"/>
      <c r="F43" s="98"/>
      <c r="G43" s="281">
        <v>3000</v>
      </c>
      <c r="H43" s="260">
        <v>3000</v>
      </c>
      <c r="I43" s="41">
        <v>2867</v>
      </c>
      <c r="J43" s="147">
        <f t="shared" si="2"/>
        <v>0</v>
      </c>
      <c r="K43" s="39">
        <f t="shared" si="3"/>
        <v>0</v>
      </c>
    </row>
    <row r="44" spans="1:11" x14ac:dyDescent="0.2">
      <c r="A44" s="154" t="s">
        <v>281</v>
      </c>
      <c r="B44" s="77" t="s">
        <v>201</v>
      </c>
      <c r="C44" s="281">
        <v>3000</v>
      </c>
      <c r="D44" s="279">
        <v>3695</v>
      </c>
      <c r="E44" s="280"/>
      <c r="F44" s="98"/>
      <c r="G44" s="281">
        <v>3000</v>
      </c>
      <c r="H44" s="260"/>
      <c r="I44" s="41">
        <v>1530</v>
      </c>
      <c r="J44" s="147">
        <f t="shared" si="2"/>
        <v>-3000</v>
      </c>
      <c r="K44" s="39">
        <f t="shared" si="3"/>
        <v>-1</v>
      </c>
    </row>
    <row r="45" spans="1:11" x14ac:dyDescent="0.2">
      <c r="A45" s="154" t="s">
        <v>282</v>
      </c>
      <c r="B45" s="19" t="s">
        <v>267</v>
      </c>
      <c r="C45" s="263">
        <v>3000</v>
      </c>
      <c r="D45" s="285">
        <v>1623</v>
      </c>
      <c r="E45" s="283"/>
      <c r="F45" s="5"/>
      <c r="G45" s="263">
        <v>3000</v>
      </c>
      <c r="H45" s="263">
        <v>2500</v>
      </c>
      <c r="I45" s="41">
        <v>2146</v>
      </c>
      <c r="J45" s="147">
        <f t="shared" si="2"/>
        <v>-500</v>
      </c>
      <c r="K45" s="39">
        <f t="shared" si="3"/>
        <v>-0.16666666666666666</v>
      </c>
    </row>
    <row r="46" spans="1:11" x14ac:dyDescent="0.2">
      <c r="A46" s="154" t="s">
        <v>283</v>
      </c>
      <c r="B46" s="19" t="s">
        <v>268</v>
      </c>
      <c r="C46" s="263">
        <v>4000</v>
      </c>
      <c r="D46" s="285">
        <v>5678</v>
      </c>
      <c r="E46" s="283"/>
      <c r="F46" s="5"/>
      <c r="G46" s="263">
        <v>4000</v>
      </c>
      <c r="H46" s="263">
        <v>4000</v>
      </c>
      <c r="I46" s="41">
        <v>4669</v>
      </c>
      <c r="J46" s="147">
        <f t="shared" si="2"/>
        <v>0</v>
      </c>
      <c r="K46" s="39">
        <f t="shared" si="3"/>
        <v>0</v>
      </c>
    </row>
    <row r="47" spans="1:11" x14ac:dyDescent="0.2">
      <c r="A47" s="154" t="s">
        <v>284</v>
      </c>
      <c r="B47" s="19" t="s">
        <v>269</v>
      </c>
      <c r="C47" s="263">
        <v>2000</v>
      </c>
      <c r="D47" s="285">
        <v>212</v>
      </c>
      <c r="E47" s="283"/>
      <c r="F47" s="5"/>
      <c r="G47" s="263">
        <v>2000</v>
      </c>
      <c r="H47" s="263">
        <v>2000</v>
      </c>
      <c r="I47" s="41">
        <v>886</v>
      </c>
      <c r="J47" s="147">
        <f t="shared" si="2"/>
        <v>0</v>
      </c>
      <c r="K47" s="39">
        <f t="shared" si="3"/>
        <v>0</v>
      </c>
    </row>
    <row r="48" spans="1:11" x14ac:dyDescent="0.2">
      <c r="A48" s="154" t="s">
        <v>285</v>
      </c>
      <c r="B48" s="19" t="s">
        <v>286</v>
      </c>
      <c r="C48" s="263">
        <v>2500</v>
      </c>
      <c r="D48" s="285">
        <v>3240</v>
      </c>
      <c r="E48" s="283"/>
      <c r="F48" s="5"/>
      <c r="G48" s="263">
        <v>2500</v>
      </c>
      <c r="H48" s="263">
        <v>2500</v>
      </c>
      <c r="I48" s="41">
        <v>1981</v>
      </c>
      <c r="J48" s="147">
        <f t="shared" si="2"/>
        <v>0</v>
      </c>
      <c r="K48" s="39">
        <f t="shared" si="3"/>
        <v>0</v>
      </c>
    </row>
    <row r="49" spans="1:11" x14ac:dyDescent="0.2">
      <c r="A49" s="154" t="s">
        <v>294</v>
      </c>
      <c r="B49" s="19" t="s">
        <v>295</v>
      </c>
      <c r="C49" s="263">
        <v>1000</v>
      </c>
      <c r="D49" s="285">
        <v>194</v>
      </c>
      <c r="E49" s="283"/>
      <c r="F49" s="5"/>
      <c r="G49" s="263">
        <v>1000</v>
      </c>
      <c r="H49" s="263">
        <v>1500</v>
      </c>
      <c r="I49" s="41">
        <v>194</v>
      </c>
      <c r="J49" s="147">
        <f t="shared" si="2"/>
        <v>500</v>
      </c>
      <c r="K49" s="39">
        <f t="shared" si="3"/>
        <v>0.5</v>
      </c>
    </row>
    <row r="50" spans="1:11" x14ac:dyDescent="0.2">
      <c r="A50" s="154"/>
      <c r="B50" s="19" t="s">
        <v>304</v>
      </c>
      <c r="C50" s="263"/>
      <c r="D50" s="285"/>
      <c r="E50" s="283"/>
      <c r="F50" s="5"/>
      <c r="G50" s="263"/>
      <c r="H50" s="263">
        <v>1000</v>
      </c>
      <c r="I50" s="41"/>
      <c r="J50" s="147">
        <f t="shared" si="2"/>
        <v>1000</v>
      </c>
      <c r="K50" s="39" t="e">
        <f t="shared" si="3"/>
        <v>#DIV/0!</v>
      </c>
    </row>
    <row r="51" spans="1:11" x14ac:dyDescent="0.2">
      <c r="A51" s="154"/>
      <c r="B51" s="19" t="s">
        <v>305</v>
      </c>
      <c r="C51" s="263"/>
      <c r="D51" s="285"/>
      <c r="E51" s="283"/>
      <c r="F51" s="5"/>
      <c r="G51" s="286"/>
      <c r="H51" s="263">
        <v>1500</v>
      </c>
      <c r="I51" s="41"/>
      <c r="J51" s="147">
        <f t="shared" si="2"/>
        <v>1500</v>
      </c>
      <c r="K51" s="39" t="e">
        <f t="shared" si="3"/>
        <v>#DIV/0!</v>
      </c>
    </row>
    <row r="52" spans="1:11" ht="15.75" x14ac:dyDescent="0.25">
      <c r="A52" s="14" t="s">
        <v>27</v>
      </c>
      <c r="B52" s="32" t="s">
        <v>148</v>
      </c>
      <c r="C52" s="118">
        <f>SUM(C3:C51)</f>
        <v>875199.49</v>
      </c>
      <c r="D52" s="155">
        <f>SUM(D3:D51)</f>
        <v>807146</v>
      </c>
      <c r="E52" s="156">
        <f>SUM(E3:E41)</f>
        <v>0</v>
      </c>
      <c r="F52" s="157">
        <f>SUM(F3:F39)</f>
        <v>0</v>
      </c>
      <c r="G52" s="158">
        <f>SUM(G3:G51)</f>
        <v>875199.49</v>
      </c>
      <c r="H52" s="159">
        <f>SUM(H3:H51)</f>
        <v>883620</v>
      </c>
      <c r="I52" s="160">
        <f>SUM(I3:I51)</f>
        <v>495924</v>
      </c>
      <c r="J52" s="147">
        <f t="shared" si="2"/>
        <v>8420.5100000000093</v>
      </c>
      <c r="K52" s="39">
        <f t="shared" si="3"/>
        <v>9.6212464657629195E-3</v>
      </c>
    </row>
    <row r="53" spans="1:11" x14ac:dyDescent="0.2">
      <c r="B53" s="25"/>
      <c r="C53" s="161"/>
      <c r="D53" s="162"/>
      <c r="E53" s="26"/>
      <c r="J53" s="163"/>
    </row>
    <row r="54" spans="1:11" x14ac:dyDescent="0.2">
      <c r="B54" s="25"/>
      <c r="C54" s="161"/>
      <c r="D54" s="162"/>
      <c r="E54" s="26"/>
      <c r="J54" s="163"/>
    </row>
    <row r="55" spans="1:11" x14ac:dyDescent="0.2">
      <c r="B55" s="25"/>
      <c r="C55" s="161"/>
      <c r="D55" s="162"/>
      <c r="E55" s="26"/>
      <c r="H55" s="70"/>
      <c r="J55" s="163"/>
    </row>
    <row r="56" spans="1:11" x14ac:dyDescent="0.2">
      <c r="B56" s="25"/>
      <c r="C56" s="161"/>
      <c r="D56" s="161"/>
      <c r="E56" s="26"/>
      <c r="J56" s="163"/>
    </row>
    <row r="57" spans="1:11" x14ac:dyDescent="0.2">
      <c r="C57" s="49"/>
      <c r="D57" s="164"/>
      <c r="E57" s="48"/>
      <c r="J57" s="51"/>
    </row>
    <row r="58" spans="1:11" x14ac:dyDescent="0.2">
      <c r="J58" s="51"/>
    </row>
  </sheetData>
  <sortState xmlns:xlrd2="http://schemas.microsoft.com/office/spreadsheetml/2017/richdata2" ref="A3:K51">
    <sortCondition ref="A3:A51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2.75" x14ac:dyDescent="0.2"/>
  <cols>
    <col min="1" max="1" width="12.140625" customWidth="1"/>
    <col min="2" max="2" width="55.140625" customWidth="1"/>
    <col min="3" max="4" width="11.5703125" style="180" customWidth="1"/>
    <col min="5" max="5" width="11.5703125" style="180" hidden="1" customWidth="1"/>
    <col min="6" max="6" width="11.7109375" hidden="1" customWidth="1"/>
    <col min="7" max="7" width="20.42578125" customWidth="1"/>
    <col min="8" max="8" width="10.5703125" customWidth="1"/>
  </cols>
  <sheetData>
    <row r="1" spans="1:7" ht="63.75" hidden="1" x14ac:dyDescent="0.2">
      <c r="A1" s="181"/>
      <c r="C1" s="179" t="str">
        <f>'[1]COUNTRY CLUB 2020'!C1</f>
        <v>2019 Budget</v>
      </c>
      <c r="D1" s="179" t="str">
        <f>'[1]COUNTRY CLUB 2020'!D1</f>
        <v>2019 Unaudited 12/30/19</v>
      </c>
      <c r="E1" s="179">
        <f>'[1]COUNTRY CLUB 2020'!E1</f>
        <v>0</v>
      </c>
      <c r="F1" s="13" t="s">
        <v>216</v>
      </c>
      <c r="G1" s="179" t="s">
        <v>217</v>
      </c>
    </row>
    <row r="2" spans="1:7" ht="16.5" hidden="1" thickBot="1" x14ac:dyDescent="0.25">
      <c r="A2" s="182" t="s">
        <v>218</v>
      </c>
      <c r="B2" s="183" t="s">
        <v>219</v>
      </c>
      <c r="C2" s="184"/>
      <c r="D2" s="185"/>
      <c r="E2" s="185"/>
      <c r="G2" s="185"/>
    </row>
    <row r="3" spans="1:7" hidden="1" x14ac:dyDescent="0.2">
      <c r="A3" s="186" t="s">
        <v>220</v>
      </c>
      <c r="B3" s="187"/>
      <c r="C3" s="188"/>
      <c r="D3" s="188"/>
      <c r="E3" s="188"/>
      <c r="G3" s="188"/>
    </row>
    <row r="4" spans="1:7" hidden="1" x14ac:dyDescent="0.2">
      <c r="A4" s="189" t="s">
        <v>221</v>
      </c>
      <c r="B4" s="190" t="s">
        <v>222</v>
      </c>
      <c r="C4" s="191"/>
      <c r="D4" s="192"/>
      <c r="E4" s="192"/>
      <c r="G4" s="192"/>
    </row>
    <row r="5" spans="1:7" hidden="1" x14ac:dyDescent="0.2">
      <c r="A5" s="193" t="s">
        <v>223</v>
      </c>
      <c r="B5" s="25" t="s">
        <v>224</v>
      </c>
      <c r="C5" s="194">
        <v>15000</v>
      </c>
      <c r="D5" s="195">
        <v>17216</v>
      </c>
      <c r="E5" s="192"/>
      <c r="G5" s="195">
        <v>15000</v>
      </c>
    </row>
    <row r="6" spans="1:7" hidden="1" x14ac:dyDescent="0.2">
      <c r="A6" s="189" t="s">
        <v>225</v>
      </c>
      <c r="B6" s="190" t="s">
        <v>226</v>
      </c>
      <c r="C6" s="191"/>
      <c r="D6" s="192"/>
      <c r="E6" s="192"/>
      <c r="G6" s="196"/>
    </row>
    <row r="7" spans="1:7" hidden="1" x14ac:dyDescent="0.2">
      <c r="A7" s="189" t="s">
        <v>227</v>
      </c>
      <c r="B7" s="190" t="s">
        <v>228</v>
      </c>
      <c r="C7" s="194">
        <v>1500</v>
      </c>
      <c r="D7" s="195">
        <v>3659</v>
      </c>
      <c r="E7" s="192"/>
      <c r="G7" s="195">
        <v>3600</v>
      </c>
    </row>
    <row r="8" spans="1:7" hidden="1" x14ac:dyDescent="0.2">
      <c r="A8" s="193" t="s">
        <v>229</v>
      </c>
      <c r="B8" s="25" t="s">
        <v>230</v>
      </c>
      <c r="C8" s="194">
        <v>1000</v>
      </c>
      <c r="D8" s="195"/>
      <c r="E8" s="192"/>
      <c r="G8" s="195"/>
    </row>
    <row r="9" spans="1:7" hidden="1" x14ac:dyDescent="0.2">
      <c r="A9" s="189" t="s">
        <v>231</v>
      </c>
      <c r="B9" s="190" t="s">
        <v>232</v>
      </c>
      <c r="C9" s="194">
        <v>5000</v>
      </c>
      <c r="D9" s="195">
        <v>3264</v>
      </c>
      <c r="E9" s="192"/>
      <c r="G9" s="195">
        <v>3000</v>
      </c>
    </row>
    <row r="10" spans="1:7" hidden="1" x14ac:dyDescent="0.2">
      <c r="A10" s="197" t="s">
        <v>233</v>
      </c>
      <c r="B10" s="25" t="s">
        <v>234</v>
      </c>
      <c r="C10" s="194">
        <v>8000</v>
      </c>
      <c r="D10" s="195">
        <v>17818</v>
      </c>
      <c r="E10" s="192"/>
      <c r="G10" s="195">
        <v>17000</v>
      </c>
    </row>
    <row r="11" spans="1:7" hidden="1" x14ac:dyDescent="0.2">
      <c r="A11" s="189" t="s">
        <v>235</v>
      </c>
      <c r="B11" s="190" t="s">
        <v>236</v>
      </c>
      <c r="C11" s="194">
        <v>600</v>
      </c>
      <c r="D11" s="195">
        <v>1680</v>
      </c>
      <c r="E11" s="192"/>
      <c r="G11" s="195">
        <v>1600</v>
      </c>
    </row>
    <row r="12" spans="1:7" hidden="1" x14ac:dyDescent="0.2">
      <c r="A12" s="193" t="s">
        <v>237</v>
      </c>
      <c r="B12" s="25" t="s">
        <v>238</v>
      </c>
      <c r="C12" s="198">
        <v>25</v>
      </c>
      <c r="D12" s="195">
        <v>84</v>
      </c>
      <c r="E12" s="192"/>
      <c r="G12" s="192">
        <v>70</v>
      </c>
    </row>
    <row r="13" spans="1:7" ht="15.75" hidden="1" thickBot="1" x14ac:dyDescent="0.25">
      <c r="A13" s="199"/>
      <c r="B13" s="200" t="s">
        <v>239</v>
      </c>
      <c r="C13" s="201">
        <f>SUM(C4:C12)</f>
        <v>31125</v>
      </c>
      <c r="D13" s="201">
        <f>SUM(D4:D12)</f>
        <v>43721</v>
      </c>
      <c r="E13" s="202"/>
      <c r="G13" s="201">
        <f>SUM(G4:G12)</f>
        <v>40270</v>
      </c>
    </row>
    <row r="14" spans="1:7" hidden="1" x14ac:dyDescent="0.2">
      <c r="A14" s="199"/>
      <c r="B14" s="203" t="s">
        <v>240</v>
      </c>
      <c r="C14" s="204"/>
      <c r="D14" s="204"/>
      <c r="E14" s="204"/>
      <c r="G14" s="204"/>
    </row>
    <row r="15" spans="1:7" ht="16.5" hidden="1" thickBot="1" x14ac:dyDescent="0.25">
      <c r="A15" s="200"/>
      <c r="B15" s="205" t="s">
        <v>241</v>
      </c>
      <c r="C15" s="206"/>
      <c r="D15" s="206"/>
      <c r="E15" s="206"/>
      <c r="G15" s="206"/>
    </row>
    <row r="16" spans="1:7" hidden="1" x14ac:dyDescent="0.2">
      <c r="A16" s="199"/>
      <c r="B16" s="166"/>
      <c r="C16" s="27"/>
      <c r="D16" s="27"/>
      <c r="E16" s="27"/>
    </row>
    <row r="17" spans="1:8" hidden="1" x14ac:dyDescent="0.2">
      <c r="A17" s="199"/>
      <c r="B17" s="166"/>
      <c r="C17" s="27"/>
      <c r="D17" s="27"/>
      <c r="E17" s="27"/>
    </row>
    <row r="18" spans="1:8" ht="39" hidden="1" thickBot="1" x14ac:dyDescent="0.25">
      <c r="A18" s="199"/>
      <c r="B18" s="187"/>
      <c r="C18" s="207" t="str">
        <f>C1</f>
        <v>2019 Budget</v>
      </c>
      <c r="D18" s="207" t="str">
        <f>D1</f>
        <v>2019 Unaudited 12/30/19</v>
      </c>
      <c r="E18" s="207">
        <f>E1</f>
        <v>0</v>
      </c>
      <c r="F18" s="208" t="str">
        <f>F1</f>
        <v>Adjustments,
Changes
&amp; Comments</v>
      </c>
      <c r="G18" s="209" t="s">
        <v>217</v>
      </c>
    </row>
    <row r="19" spans="1:8" ht="15.75" hidden="1" x14ac:dyDescent="0.2">
      <c r="A19" s="210" t="str">
        <f>A2</f>
        <v>10</v>
      </c>
      <c r="B19" s="211" t="str">
        <f>B2</f>
        <v>Parks &amp; Rec. Special Revenue Fund</v>
      </c>
      <c r="C19" s="185"/>
      <c r="D19" s="185"/>
      <c r="E19" s="185"/>
      <c r="F19" s="212" t="s">
        <v>242</v>
      </c>
      <c r="G19" s="213"/>
    </row>
    <row r="20" spans="1:8" hidden="1" x14ac:dyDescent="0.2">
      <c r="A20" s="83"/>
      <c r="B20" s="19" t="s">
        <v>243</v>
      </c>
      <c r="C20" s="194"/>
      <c r="D20" s="194"/>
      <c r="E20" s="194"/>
      <c r="F20" s="214"/>
      <c r="G20" s="194">
        <v>6720</v>
      </c>
    </row>
    <row r="21" spans="1:8" hidden="1" x14ac:dyDescent="0.2">
      <c r="A21" s="83"/>
      <c r="B21" s="19" t="s">
        <v>244</v>
      </c>
      <c r="C21" s="194"/>
      <c r="D21" s="194"/>
      <c r="E21" s="194"/>
      <c r="F21" s="214"/>
      <c r="G21" s="194">
        <v>515</v>
      </c>
    </row>
    <row r="22" spans="1:8" hidden="1" x14ac:dyDescent="0.2">
      <c r="A22" s="83" t="s">
        <v>15</v>
      </c>
      <c r="B22" s="19" t="s">
        <v>245</v>
      </c>
      <c r="C22" s="194">
        <v>1200</v>
      </c>
      <c r="D22" s="194">
        <v>869</v>
      </c>
      <c r="E22" s="194">
        <v>1200</v>
      </c>
      <c r="F22" s="214"/>
      <c r="G22" s="194">
        <v>1000</v>
      </c>
    </row>
    <row r="23" spans="1:8" hidden="1" x14ac:dyDescent="0.2">
      <c r="A23" s="83" t="s">
        <v>78</v>
      </c>
      <c r="B23" s="19" t="s">
        <v>246</v>
      </c>
      <c r="C23" s="194">
        <v>1000</v>
      </c>
      <c r="D23" s="194">
        <v>636</v>
      </c>
      <c r="E23" s="194">
        <v>1000</v>
      </c>
      <c r="F23" s="215"/>
      <c r="G23" s="4">
        <v>1000</v>
      </c>
    </row>
    <row r="24" spans="1:8" hidden="1" x14ac:dyDescent="0.2">
      <c r="A24" s="216" t="s">
        <v>49</v>
      </c>
      <c r="B24" s="217" t="s">
        <v>247</v>
      </c>
      <c r="C24" s="218">
        <v>600</v>
      </c>
      <c r="D24" s="219">
        <v>766</v>
      </c>
      <c r="E24" s="220">
        <v>600</v>
      </c>
      <c r="F24" s="221"/>
      <c r="G24" s="22">
        <v>800</v>
      </c>
      <c r="H24" s="7"/>
    </row>
    <row r="25" spans="1:8" hidden="1" x14ac:dyDescent="0.2">
      <c r="A25" s="83" t="s">
        <v>26</v>
      </c>
      <c r="B25" s="222" t="s">
        <v>248</v>
      </c>
      <c r="C25" s="223">
        <v>600</v>
      </c>
      <c r="D25" s="20">
        <v>358</v>
      </c>
      <c r="E25" s="224">
        <v>600</v>
      </c>
      <c r="F25" s="225"/>
      <c r="G25" s="20">
        <v>500</v>
      </c>
    </row>
    <row r="26" spans="1:8" hidden="1" x14ac:dyDescent="0.2">
      <c r="A26" s="83" t="s">
        <v>249</v>
      </c>
      <c r="B26" s="222" t="s">
        <v>250</v>
      </c>
      <c r="C26" s="226">
        <v>2000</v>
      </c>
      <c r="D26" s="227">
        <v>1765</v>
      </c>
      <c r="E26" s="228">
        <v>2000</v>
      </c>
      <c r="F26" s="2"/>
      <c r="G26" s="227">
        <v>1800</v>
      </c>
    </row>
    <row r="27" spans="1:8" hidden="1" x14ac:dyDescent="0.2">
      <c r="A27" s="83" t="s">
        <v>251</v>
      </c>
      <c r="B27" s="222" t="s">
        <v>232</v>
      </c>
      <c r="C27" s="223">
        <v>10000</v>
      </c>
      <c r="D27" s="20">
        <v>11668</v>
      </c>
      <c r="E27" s="224">
        <v>10000</v>
      </c>
      <c r="F27" s="2"/>
      <c r="G27" s="20">
        <v>11000</v>
      </c>
    </row>
    <row r="28" spans="1:8" hidden="1" x14ac:dyDescent="0.2">
      <c r="A28" s="83" t="s">
        <v>194</v>
      </c>
      <c r="B28" s="229" t="s">
        <v>252</v>
      </c>
      <c r="C28" s="223">
        <v>5500</v>
      </c>
      <c r="D28" s="20">
        <v>3893</v>
      </c>
      <c r="E28" s="224">
        <v>5500</v>
      </c>
      <c r="F28" s="2"/>
      <c r="G28" s="20">
        <v>5935</v>
      </c>
    </row>
    <row r="29" spans="1:8" ht="15.75" hidden="1" customHeight="1" x14ac:dyDescent="0.2">
      <c r="A29" s="83" t="s">
        <v>253</v>
      </c>
      <c r="B29" s="19" t="s">
        <v>254</v>
      </c>
      <c r="C29" s="194">
        <v>500</v>
      </c>
      <c r="D29" s="194">
        <v>317</v>
      </c>
      <c r="E29" s="194">
        <v>500</v>
      </c>
      <c r="G29" s="20">
        <v>500</v>
      </c>
    </row>
    <row r="30" spans="1:8" s="71" customFormat="1" hidden="1" x14ac:dyDescent="0.2">
      <c r="A30" s="83" t="s">
        <v>255</v>
      </c>
      <c r="B30" s="19" t="s">
        <v>256</v>
      </c>
      <c r="C30" s="20">
        <v>5000</v>
      </c>
      <c r="D30" s="20">
        <v>5337</v>
      </c>
      <c r="E30" s="20">
        <v>5000</v>
      </c>
      <c r="F30" s="221"/>
      <c r="G30" s="20">
        <v>5500</v>
      </c>
      <c r="H30"/>
    </row>
    <row r="31" spans="1:8" s="71" customFormat="1" hidden="1" x14ac:dyDescent="0.2">
      <c r="A31" s="83" t="s">
        <v>257</v>
      </c>
      <c r="B31" s="19" t="s">
        <v>258</v>
      </c>
      <c r="C31" s="20">
        <v>5000</v>
      </c>
      <c r="D31" s="20">
        <v>2861</v>
      </c>
      <c r="E31" s="20">
        <v>5000</v>
      </c>
      <c r="F31" s="221"/>
      <c r="G31" s="20">
        <v>5000</v>
      </c>
      <c r="H31"/>
    </row>
    <row r="32" spans="1:8" s="71" customFormat="1" hidden="1" x14ac:dyDescent="0.2">
      <c r="A32" s="83" t="s">
        <v>259</v>
      </c>
      <c r="B32" s="19" t="s">
        <v>228</v>
      </c>
      <c r="C32" s="230"/>
      <c r="D32" s="230" t="s">
        <v>3</v>
      </c>
      <c r="E32" s="230"/>
      <c r="F32" s="221"/>
      <c r="G32" s="4"/>
      <c r="H32"/>
    </row>
    <row r="33" spans="1:9" ht="15.75" hidden="1" x14ac:dyDescent="0.2">
      <c r="A33" s="231" t="s">
        <v>27</v>
      </c>
      <c r="B33" s="232" t="str">
        <f>B19</f>
        <v>Parks &amp; Rec. Special Revenue Fund</v>
      </c>
      <c r="C33" s="233">
        <f>SUM(C20:C32)</f>
        <v>31400</v>
      </c>
      <c r="D33" s="233">
        <f>SUM(D20:D32)</f>
        <v>28470</v>
      </c>
      <c r="E33" s="233">
        <f>SUM(E20:E32)</f>
        <v>31400</v>
      </c>
      <c r="F33" s="234">
        <f>SUM(F20:F32)</f>
        <v>0</v>
      </c>
      <c r="G33" s="233">
        <f>SUM(G20:G32)</f>
        <v>40270</v>
      </c>
    </row>
    <row r="34" spans="1:9" ht="63.75" x14ac:dyDescent="0.2">
      <c r="A34" s="235"/>
      <c r="B34" s="236" t="s">
        <v>263</v>
      </c>
      <c r="C34" s="237" t="s">
        <v>275</v>
      </c>
      <c r="D34" s="237" t="s">
        <v>274</v>
      </c>
      <c r="E34" s="237" t="s">
        <v>215</v>
      </c>
      <c r="F34" s="55" t="s">
        <v>216</v>
      </c>
      <c r="G34" s="237" t="s">
        <v>276</v>
      </c>
      <c r="H34" s="237" t="s">
        <v>260</v>
      </c>
      <c r="I34" s="237" t="s">
        <v>5</v>
      </c>
    </row>
    <row r="35" spans="1:9" ht="15.75" x14ac:dyDescent="0.2">
      <c r="A35" s="140"/>
      <c r="B35" s="238" t="s">
        <v>264</v>
      </c>
      <c r="C35" s="239"/>
      <c r="D35" s="239"/>
      <c r="E35" s="239"/>
      <c r="F35" s="3"/>
      <c r="G35" s="239"/>
      <c r="H35" s="17"/>
      <c r="I35" s="17"/>
    </row>
    <row r="36" spans="1:9" x14ac:dyDescent="0.2">
      <c r="A36" s="69" t="s">
        <v>261</v>
      </c>
      <c r="B36" s="82"/>
      <c r="C36" s="240"/>
      <c r="D36" s="240"/>
      <c r="E36" s="240"/>
      <c r="F36" s="3"/>
      <c r="G36" s="240"/>
      <c r="H36" s="17"/>
      <c r="I36" s="17"/>
    </row>
    <row r="37" spans="1:9" x14ac:dyDescent="0.2">
      <c r="A37" s="3"/>
      <c r="B37" s="5"/>
      <c r="C37" s="194"/>
      <c r="D37" s="194"/>
      <c r="E37" s="191"/>
      <c r="F37" s="3"/>
      <c r="G37" s="194"/>
      <c r="H37" s="6">
        <f>G37-C37</f>
        <v>0</v>
      </c>
      <c r="I37" s="39" t="e">
        <f>H37/C37</f>
        <v>#DIV/0!</v>
      </c>
    </row>
    <row r="38" spans="1:9" x14ac:dyDescent="0.2">
      <c r="A38" s="83"/>
      <c r="B38" s="19"/>
      <c r="C38" s="194"/>
      <c r="D38" s="194"/>
      <c r="E38" s="191"/>
      <c r="F38" s="3"/>
      <c r="G38" s="194"/>
      <c r="H38" s="6">
        <f t="shared" ref="H38:H44" si="0">G38-C38</f>
        <v>0</v>
      </c>
      <c r="I38" s="39" t="e">
        <f t="shared" ref="I38:I44" si="1">H38/C38</f>
        <v>#DIV/0!</v>
      </c>
    </row>
    <row r="39" spans="1:9" x14ac:dyDescent="0.2">
      <c r="A39" s="83"/>
      <c r="B39" s="19"/>
      <c r="C39" s="194"/>
      <c r="D39" s="194"/>
      <c r="E39" s="191"/>
      <c r="F39" s="3"/>
      <c r="G39" s="194"/>
      <c r="H39" s="6">
        <f t="shared" si="0"/>
        <v>0</v>
      </c>
      <c r="I39" s="39" t="e">
        <f t="shared" si="1"/>
        <v>#DIV/0!</v>
      </c>
    </row>
    <row r="40" spans="1:9" x14ac:dyDescent="0.2">
      <c r="A40" s="83"/>
      <c r="B40" s="19"/>
      <c r="C40" s="194"/>
      <c r="D40" s="194"/>
      <c r="E40" s="191"/>
      <c r="F40" s="3"/>
      <c r="G40" s="194"/>
      <c r="H40" s="6">
        <f t="shared" si="0"/>
        <v>0</v>
      </c>
      <c r="I40" s="39" t="e">
        <f t="shared" si="1"/>
        <v>#DIV/0!</v>
      </c>
    </row>
    <row r="41" spans="1:9" x14ac:dyDescent="0.2">
      <c r="A41" s="83"/>
      <c r="B41" s="19"/>
      <c r="C41" s="194"/>
      <c r="D41" s="194"/>
      <c r="E41" s="191"/>
      <c r="F41" s="3"/>
      <c r="G41" s="194"/>
      <c r="H41" s="6">
        <f t="shared" si="0"/>
        <v>0</v>
      </c>
      <c r="I41" s="39" t="e">
        <f t="shared" si="1"/>
        <v>#DIV/0!</v>
      </c>
    </row>
    <row r="42" spans="1:9" x14ac:dyDescent="0.2">
      <c r="A42" s="83"/>
      <c r="B42" s="19"/>
      <c r="C42" s="194"/>
      <c r="D42" s="194"/>
      <c r="E42" s="191"/>
      <c r="F42" s="3"/>
      <c r="G42" s="194"/>
      <c r="H42" s="6">
        <f t="shared" si="0"/>
        <v>0</v>
      </c>
      <c r="I42" s="39" t="e">
        <f t="shared" si="1"/>
        <v>#DIV/0!</v>
      </c>
    </row>
    <row r="43" spans="1:9" x14ac:dyDescent="0.2">
      <c r="A43" s="83"/>
      <c r="B43" s="19"/>
      <c r="C43" s="194"/>
      <c r="D43" s="194"/>
      <c r="E43" s="191"/>
      <c r="F43" s="3"/>
      <c r="G43" s="194"/>
      <c r="H43" s="6">
        <f t="shared" si="0"/>
        <v>0</v>
      </c>
      <c r="I43" s="39" t="e">
        <f t="shared" si="1"/>
        <v>#DIV/0!</v>
      </c>
    </row>
    <row r="44" spans="1:9" ht="15.75" x14ac:dyDescent="0.2">
      <c r="A44" s="15" t="s">
        <v>27</v>
      </c>
      <c r="B44" s="18" t="s">
        <v>239</v>
      </c>
      <c r="C44" s="241">
        <f>SUM(C37:C43)</f>
        <v>0</v>
      </c>
      <c r="D44" s="241">
        <f>SUM(D37:D43)</f>
        <v>0</v>
      </c>
      <c r="E44" s="242"/>
      <c r="F44" s="3"/>
      <c r="G44" s="241">
        <f>SUM(G37:G43)</f>
        <v>0</v>
      </c>
      <c r="H44" s="243">
        <f t="shared" si="0"/>
        <v>0</v>
      </c>
      <c r="I44" s="39" t="e">
        <f t="shared" si="1"/>
        <v>#DIV/0!</v>
      </c>
    </row>
    <row r="45" spans="1:9" x14ac:dyDescent="0.2">
      <c r="A45" s="199"/>
      <c r="B45" s="244"/>
      <c r="C45" s="245"/>
      <c r="D45" s="245"/>
      <c r="E45" s="245"/>
      <c r="G45" s="245"/>
    </row>
    <row r="46" spans="1:9" x14ac:dyDescent="0.2">
      <c r="A46" s="199"/>
      <c r="B46" s="166"/>
      <c r="C46" s="27"/>
      <c r="D46" s="27"/>
      <c r="E46" s="27"/>
    </row>
    <row r="47" spans="1:9" x14ac:dyDescent="0.2">
      <c r="A47" s="199"/>
      <c r="B47" s="166"/>
      <c r="C47" s="27"/>
      <c r="D47" s="27"/>
      <c r="E47" s="27"/>
    </row>
    <row r="48" spans="1:9" ht="33.75" x14ac:dyDescent="0.2">
      <c r="A48" s="246"/>
      <c r="B48" s="247" t="s">
        <v>265</v>
      </c>
      <c r="C48" s="237" t="s">
        <v>275</v>
      </c>
      <c r="D48" s="237" t="s">
        <v>274</v>
      </c>
      <c r="E48" s="248" t="s">
        <v>215</v>
      </c>
      <c r="F48" s="31" t="s">
        <v>216</v>
      </c>
      <c r="G48" s="249" t="s">
        <v>273</v>
      </c>
      <c r="H48" s="250" t="s">
        <v>260</v>
      </c>
      <c r="I48" s="250" t="s">
        <v>5</v>
      </c>
    </row>
    <row r="49" spans="1:9" ht="15.75" x14ac:dyDescent="0.2">
      <c r="A49" s="251"/>
      <c r="B49" s="252" t="s">
        <v>264</v>
      </c>
      <c r="C49" s="239"/>
      <c r="D49" s="239"/>
      <c r="E49" s="239"/>
      <c r="F49" s="61" t="s">
        <v>242</v>
      </c>
      <c r="G49" s="17"/>
      <c r="H49" s="17"/>
      <c r="I49" s="17"/>
    </row>
    <row r="50" spans="1:9" x14ac:dyDescent="0.2">
      <c r="A50" s="69" t="s">
        <v>266</v>
      </c>
      <c r="B50" s="19"/>
      <c r="C50" s="253"/>
      <c r="D50" s="194"/>
      <c r="E50" s="194"/>
      <c r="F50" s="61"/>
      <c r="G50" s="194"/>
      <c r="H50" s="6">
        <f>G50-C50</f>
        <v>0</v>
      </c>
      <c r="I50" s="21" t="e">
        <f>H50/C50</f>
        <v>#DIV/0!</v>
      </c>
    </row>
    <row r="51" spans="1:9" x14ac:dyDescent="0.2">
      <c r="A51" s="83"/>
      <c r="B51" s="19"/>
      <c r="C51" s="253"/>
      <c r="D51" s="194"/>
      <c r="E51" s="194"/>
      <c r="F51" s="61"/>
      <c r="G51" s="194"/>
      <c r="H51" s="6">
        <f t="shared" ref="H51:H63" si="2">G51-C51</f>
        <v>0</v>
      </c>
      <c r="I51" s="21" t="e">
        <f t="shared" ref="I51:I63" si="3">H51/C51</f>
        <v>#DIV/0!</v>
      </c>
    </row>
    <row r="52" spans="1:9" x14ac:dyDescent="0.2">
      <c r="A52" s="83"/>
      <c r="B52" s="19"/>
      <c r="C52" s="253"/>
      <c r="D52" s="194"/>
      <c r="E52" s="194"/>
      <c r="F52" s="61"/>
      <c r="G52" s="194"/>
      <c r="H52" s="6">
        <f t="shared" si="2"/>
        <v>0</v>
      </c>
      <c r="I52" s="21" t="e">
        <f>H52/C52</f>
        <v>#DIV/0!</v>
      </c>
    </row>
    <row r="53" spans="1:9" x14ac:dyDescent="0.2">
      <c r="A53" s="83"/>
      <c r="B53" s="19"/>
      <c r="C53" s="253"/>
      <c r="D53" s="194"/>
      <c r="E53" s="194"/>
      <c r="F53" s="88"/>
      <c r="G53" s="4"/>
      <c r="H53" s="6">
        <f t="shared" si="2"/>
        <v>0</v>
      </c>
      <c r="I53" s="21" t="e">
        <f t="shared" si="3"/>
        <v>#DIV/0!</v>
      </c>
    </row>
    <row r="54" spans="1:9" x14ac:dyDescent="0.2">
      <c r="A54" s="83"/>
      <c r="B54" s="222"/>
      <c r="C54" s="253"/>
      <c r="D54" s="194"/>
      <c r="E54" s="254"/>
      <c r="F54" s="10"/>
      <c r="G54" s="194"/>
      <c r="H54" s="6">
        <f t="shared" si="2"/>
        <v>0</v>
      </c>
      <c r="I54" s="21" t="e">
        <f t="shared" si="3"/>
        <v>#DIV/0!</v>
      </c>
    </row>
    <row r="55" spans="1:9" x14ac:dyDescent="0.2">
      <c r="A55" s="83"/>
      <c r="B55" s="222"/>
      <c r="C55" s="142"/>
      <c r="D55" s="20"/>
      <c r="E55" s="20"/>
      <c r="F55" s="150"/>
      <c r="G55" s="20"/>
      <c r="H55" s="6">
        <f t="shared" si="2"/>
        <v>0</v>
      </c>
      <c r="I55" s="21" t="e">
        <f t="shared" si="3"/>
        <v>#DIV/0!</v>
      </c>
    </row>
    <row r="56" spans="1:9" x14ac:dyDescent="0.2">
      <c r="A56" s="83"/>
      <c r="B56" s="222"/>
      <c r="C56" s="255"/>
      <c r="D56" s="227"/>
      <c r="E56" s="227"/>
      <c r="F56" s="4"/>
      <c r="G56" s="227"/>
      <c r="H56" s="6">
        <f t="shared" si="2"/>
        <v>0</v>
      </c>
      <c r="I56" s="21" t="e">
        <f t="shared" si="3"/>
        <v>#DIV/0!</v>
      </c>
    </row>
    <row r="57" spans="1:9" x14ac:dyDescent="0.2">
      <c r="A57" s="83"/>
      <c r="B57" s="222"/>
      <c r="C57" s="142"/>
      <c r="D57" s="20"/>
      <c r="E57" s="20"/>
      <c r="F57" s="4"/>
      <c r="G57" s="20"/>
      <c r="H57" s="6">
        <f t="shared" si="2"/>
        <v>0</v>
      </c>
      <c r="I57" s="21" t="e">
        <f t="shared" si="3"/>
        <v>#DIV/0!</v>
      </c>
    </row>
    <row r="58" spans="1:9" x14ac:dyDescent="0.2">
      <c r="A58" s="83"/>
      <c r="B58" s="229"/>
      <c r="C58" s="142"/>
      <c r="D58" s="20"/>
      <c r="E58" s="20"/>
      <c r="F58" s="4"/>
      <c r="G58" s="20"/>
      <c r="H58" s="6">
        <f t="shared" si="2"/>
        <v>0</v>
      </c>
      <c r="I58" s="21" t="e">
        <f t="shared" si="3"/>
        <v>#DIV/0!</v>
      </c>
    </row>
    <row r="59" spans="1:9" x14ac:dyDescent="0.2">
      <c r="A59" s="83"/>
      <c r="B59" s="19"/>
      <c r="C59" s="253"/>
      <c r="D59" s="194"/>
      <c r="E59" s="194"/>
      <c r="F59" s="3"/>
      <c r="G59" s="20"/>
      <c r="H59" s="6">
        <f t="shared" si="2"/>
        <v>0</v>
      </c>
      <c r="I59" s="21" t="e">
        <f t="shared" si="3"/>
        <v>#DIV/0!</v>
      </c>
    </row>
    <row r="60" spans="1:9" x14ac:dyDescent="0.2">
      <c r="A60" s="83"/>
      <c r="B60" s="19"/>
      <c r="C60" s="142"/>
      <c r="D60" s="20"/>
      <c r="E60" s="20"/>
      <c r="F60" s="10"/>
      <c r="G60" s="20"/>
      <c r="H60" s="6">
        <f t="shared" si="2"/>
        <v>0</v>
      </c>
      <c r="I60" s="21" t="e">
        <f t="shared" si="3"/>
        <v>#DIV/0!</v>
      </c>
    </row>
    <row r="61" spans="1:9" x14ac:dyDescent="0.2">
      <c r="A61" s="83"/>
      <c r="B61" s="19"/>
      <c r="C61" s="142"/>
      <c r="D61" s="20"/>
      <c r="E61" s="20"/>
      <c r="F61" s="10"/>
      <c r="G61" s="20"/>
      <c r="H61" s="6">
        <f t="shared" si="2"/>
        <v>0</v>
      </c>
      <c r="I61" s="21" t="e">
        <f t="shared" si="3"/>
        <v>#DIV/0!</v>
      </c>
    </row>
    <row r="62" spans="1:9" x14ac:dyDescent="0.2">
      <c r="A62" s="83"/>
      <c r="B62" s="19"/>
      <c r="C62" s="142"/>
      <c r="D62" s="20"/>
      <c r="E62" s="230"/>
      <c r="F62" s="10"/>
      <c r="G62" s="4"/>
      <c r="H62" s="6">
        <f t="shared" si="2"/>
        <v>0</v>
      </c>
      <c r="I62" s="21" t="e">
        <f t="shared" si="3"/>
        <v>#DIV/0!</v>
      </c>
    </row>
    <row r="63" spans="1:9" ht="15.75" x14ac:dyDescent="0.2">
      <c r="A63" s="15" t="s">
        <v>27</v>
      </c>
      <c r="B63" s="252"/>
      <c r="C63" s="256">
        <f>SUM(C50:C62)</f>
        <v>0</v>
      </c>
      <c r="D63" s="256">
        <f>SUM(D50:D62)</f>
        <v>0</v>
      </c>
      <c r="E63" s="256">
        <f>SUM(E50:E62)</f>
        <v>0</v>
      </c>
      <c r="F63" s="256">
        <f>SUM(F50:F62)</f>
        <v>0</v>
      </c>
      <c r="G63" s="256">
        <f>SUM(G50:G62)</f>
        <v>0</v>
      </c>
      <c r="H63" s="243">
        <f t="shared" si="2"/>
        <v>0</v>
      </c>
      <c r="I63" s="21" t="e">
        <f t="shared" si="3"/>
        <v>#DIV/0!</v>
      </c>
    </row>
    <row r="67" spans="7:7" x14ac:dyDescent="0.2">
      <c r="G67" s="1" t="s">
        <v>262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Police </vt:lpstr>
      <vt:lpstr>Town Clerk </vt:lpstr>
      <vt:lpstr>Finance-Tax Collecting </vt:lpstr>
      <vt:lpstr>Fire </vt:lpstr>
      <vt:lpstr>Ambulance GF </vt:lpstr>
      <vt:lpstr>Hwy </vt:lpstr>
      <vt:lpstr> Highway Revolving 2023</vt:lpstr>
      <vt:lpstr>' Highway Revolving 2023'!Print_Area</vt:lpstr>
      <vt:lpstr>'Ambulance GF '!Print_Area</vt:lpstr>
      <vt:lpstr>'Finance-Tax Collecting '!Print_Area</vt:lpstr>
      <vt:lpstr>'Fire '!Print_Area</vt:lpstr>
      <vt:lpstr>'Hwy '!Print_Area</vt:lpstr>
      <vt:lpstr>'Police '!Print_Area</vt:lpstr>
      <vt:lpstr>'Town Clerk '!Print_Area</vt:lpstr>
      <vt:lpstr>' Highway Revolving 2023'!Print_Titles</vt:lpstr>
      <vt:lpstr>'Finance-Tax Collecting '!Print_Titles</vt:lpstr>
      <vt:lpstr>'Fire '!Print_Titles</vt:lpstr>
      <vt:lpstr>'Hwy '!Print_Titles</vt:lpstr>
      <vt:lpstr>'Police '!Print_Titles</vt:lpstr>
      <vt:lpstr>'Town Clerk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Nicole McGrath</cp:lastModifiedBy>
  <cp:lastPrinted>2024-02-05T19:25:18Z</cp:lastPrinted>
  <dcterms:created xsi:type="dcterms:W3CDTF">2020-11-09T18:22:29Z</dcterms:created>
  <dcterms:modified xsi:type="dcterms:W3CDTF">2024-12-09T16:25:31Z</dcterms:modified>
</cp:coreProperties>
</file>