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mmoritz\Desktop\CIP\"/>
    </mc:Choice>
  </mc:AlternateContent>
  <xr:revisionPtr revIDLastSave="0" documentId="13_ncr:1_{D79B1A74-E153-41FB-A4A8-924292F2745F}" xr6:coauthVersionLast="47" xr6:coauthVersionMax="47" xr10:uidLastSave="{00000000-0000-0000-0000-000000000000}"/>
  <bookViews>
    <workbookView xWindow="-120" yWindow="-120" windowWidth="29040" windowHeight="15720" tabRatio="724" activeTab="3" xr2:uid="{55B15356-55C5-4D06-B89E-31922276CB9C}"/>
  </bookViews>
  <sheets>
    <sheet name="Notes" sheetId="54" r:id="rId1"/>
    <sheet name="Drop Down Values" sheetId="6" r:id="rId2"/>
    <sheet name="Data" sheetId="2" r:id="rId3"/>
    <sheet name="CRF Balances" sheetId="65" r:id="rId4"/>
    <sheet name="Pivot" sheetId="58" r:id="rId5"/>
    <sheet name="Police Cruiser" sheetId="69" r:id="rId6"/>
    <sheet name="Highway Pivot" sheetId="61" r:id="rId7"/>
    <sheet name="Fire Pivot" sheetId="62" r:id="rId8"/>
    <sheet name="Ambulance Pivot" sheetId="68" r:id="rId9"/>
    <sheet name="Recreation" sheetId="64" r:id="rId10"/>
    <sheet name="Fire, EMS &amp; Police Pivot" sheetId="63" r:id="rId11"/>
    <sheet name="1" sheetId="9" r:id="rId12"/>
    <sheet name="2" sheetId="10" r:id="rId13"/>
    <sheet name="3" sheetId="11" r:id="rId14"/>
    <sheet name="4" sheetId="12" r:id="rId15"/>
    <sheet name="5" sheetId="14" r:id="rId16"/>
    <sheet name="6" sheetId="13" r:id="rId17"/>
    <sheet name="10" sheetId="18" r:id="rId18"/>
    <sheet name="11" sheetId="19" r:id="rId19"/>
    <sheet name="12" sheetId="20" r:id="rId20"/>
    <sheet name="13" sheetId="21" r:id="rId21"/>
    <sheet name="14" sheetId="22" r:id="rId22"/>
    <sheet name="15" sheetId="23" r:id="rId23"/>
    <sheet name="16" sheetId="24" r:id="rId24"/>
    <sheet name="17" sheetId="25" r:id="rId25"/>
    <sheet name="18" sheetId="26" r:id="rId26"/>
    <sheet name="19" sheetId="27" r:id="rId27"/>
    <sheet name="20" sheetId="28" r:id="rId28"/>
    <sheet name="21" sheetId="29" r:id="rId29"/>
    <sheet name="22" sheetId="30" r:id="rId30"/>
    <sheet name="23" sheetId="31" r:id="rId31"/>
    <sheet name="24" sheetId="33" r:id="rId32"/>
    <sheet name="25" sheetId="34" r:id="rId33"/>
    <sheet name="26" sheetId="35" r:id="rId34"/>
    <sheet name="27" sheetId="36" r:id="rId35"/>
    <sheet name="28" sheetId="37" r:id="rId36"/>
    <sheet name="29" sheetId="38" r:id="rId37"/>
    <sheet name="30" sheetId="39" r:id="rId38"/>
    <sheet name="31" sheetId="40" r:id="rId39"/>
    <sheet name="32" sheetId="41" r:id="rId40"/>
    <sheet name="33" sheetId="42" r:id="rId41"/>
    <sheet name="34" sheetId="43" r:id="rId42"/>
    <sheet name="35" sheetId="44" r:id="rId43"/>
    <sheet name="36" sheetId="45" r:id="rId44"/>
    <sheet name="37" sheetId="46" r:id="rId45"/>
    <sheet name="38" sheetId="47" r:id="rId46"/>
    <sheet name="39" sheetId="48" r:id="rId47"/>
    <sheet name="40" sheetId="49" r:id="rId48"/>
    <sheet name="41" sheetId="50" r:id="rId49"/>
    <sheet name="42" sheetId="51" r:id="rId50"/>
    <sheet name="43" sheetId="52" r:id="rId51"/>
    <sheet name="44" sheetId="53" r:id="rId52"/>
    <sheet name="45" sheetId="55" r:id="rId53"/>
    <sheet name="46" sheetId="56" r:id="rId54"/>
    <sheet name="47" sheetId="57" r:id="rId55"/>
    <sheet name="48" sheetId="60" r:id="rId56"/>
  </sheets>
  <definedNames>
    <definedName name="_xlnm._FilterDatabase" localSheetId="11" hidden="1">'1'!#REF!</definedName>
    <definedName name="_xlnm._FilterDatabase" localSheetId="17" hidden="1">'10'!#REF!</definedName>
    <definedName name="_xlnm._FilterDatabase" localSheetId="18" hidden="1">'11'!#REF!</definedName>
    <definedName name="_xlnm._FilterDatabase" localSheetId="19" hidden="1">'12'!$E$10:$E$10</definedName>
    <definedName name="_xlnm._FilterDatabase" localSheetId="20" hidden="1">'13'!$E$10:$E$10</definedName>
    <definedName name="_xlnm._FilterDatabase" localSheetId="21" hidden="1">'14'!$E$10:$E$10</definedName>
    <definedName name="_xlnm._FilterDatabase" localSheetId="22" hidden="1">'15'!$E$10:$E$10</definedName>
    <definedName name="_xlnm._FilterDatabase" localSheetId="23" hidden="1">'16'!$E$10:$E$10</definedName>
    <definedName name="_xlnm._FilterDatabase" localSheetId="24" hidden="1">'17'!$E$10:$E$10</definedName>
    <definedName name="_xlnm._FilterDatabase" localSheetId="25" hidden="1">'18'!$E$10:$E$10</definedName>
    <definedName name="_xlnm._FilterDatabase" localSheetId="26" hidden="1">'19'!$E$10:$E$10</definedName>
    <definedName name="_xlnm._FilterDatabase" localSheetId="12" hidden="1">'2'!#REF!</definedName>
    <definedName name="_xlnm._FilterDatabase" localSheetId="27" hidden="1">'20'!$E$10:$E$10</definedName>
    <definedName name="_xlnm._FilterDatabase" localSheetId="28" hidden="1">'21'!$E$10:$E$10</definedName>
    <definedName name="_xlnm._FilterDatabase" localSheetId="29" hidden="1">'22'!$E$10:$E$10</definedName>
    <definedName name="_xlnm._FilterDatabase" localSheetId="30" hidden="1">'23'!$E$10:$E$10</definedName>
    <definedName name="_xlnm._FilterDatabase" localSheetId="31" hidden="1">'24'!$E$10:$E$10</definedName>
    <definedName name="_xlnm._FilterDatabase" localSheetId="32" hidden="1">'25'!$E$10:$E$10</definedName>
    <definedName name="_xlnm._FilterDatabase" localSheetId="33" hidden="1">'26'!$E$10:$E$10</definedName>
    <definedName name="_xlnm._FilterDatabase" localSheetId="34" hidden="1">'27'!$E$10:$E$10</definedName>
    <definedName name="_xlnm._FilterDatabase" localSheetId="35" hidden="1">'28'!$E$10:$E$10</definedName>
    <definedName name="_xlnm._FilterDatabase" localSheetId="36" hidden="1">'29'!$E$10:$E$10</definedName>
    <definedName name="_xlnm._FilterDatabase" localSheetId="13" hidden="1">'3'!#REF!</definedName>
    <definedName name="_xlnm._FilterDatabase" localSheetId="37" hidden="1">'30'!$E$10:$E$10</definedName>
    <definedName name="_xlnm._FilterDatabase" localSheetId="38" hidden="1">'31'!$E$10:$E$10</definedName>
    <definedName name="_xlnm._FilterDatabase" localSheetId="39" hidden="1">'32'!$E$10:$E$10</definedName>
    <definedName name="_xlnm._FilterDatabase" localSheetId="40" hidden="1">'33'!$E$10:$E$10</definedName>
    <definedName name="_xlnm._FilterDatabase" localSheetId="41" hidden="1">'34'!$E$10:$E$10</definedName>
    <definedName name="_xlnm._FilterDatabase" localSheetId="42" hidden="1">'35'!$E$10:$E$10</definedName>
    <definedName name="_xlnm._FilterDatabase" localSheetId="43" hidden="1">'36'!$E$10:$E$10</definedName>
    <definedName name="_xlnm._FilterDatabase" localSheetId="44" hidden="1">'37'!$E$10:$E$10</definedName>
    <definedName name="_xlnm._FilterDatabase" localSheetId="45" hidden="1">'38'!$E$10:$E$10</definedName>
    <definedName name="_xlnm._FilterDatabase" localSheetId="46" hidden="1">'39'!$E$10:$E$10</definedName>
    <definedName name="_xlnm._FilterDatabase" localSheetId="14" hidden="1">'4'!#REF!</definedName>
    <definedName name="_xlnm._FilterDatabase" localSheetId="47" hidden="1">'40'!$E$10:$E$10</definedName>
    <definedName name="_xlnm._FilterDatabase" localSheetId="48" hidden="1">'41'!$E$10:$E$10</definedName>
    <definedName name="_xlnm._FilterDatabase" localSheetId="49" hidden="1">'42'!$E$10:$E$10</definedName>
    <definedName name="_xlnm._FilterDatabase" localSheetId="50" hidden="1">'43'!$E$10:$E$10</definedName>
    <definedName name="_xlnm._FilterDatabase" localSheetId="51" hidden="1">'44'!$E$10:$E$10</definedName>
    <definedName name="_xlnm._FilterDatabase" localSheetId="52" hidden="1">'45'!$E$10:$E$10</definedName>
    <definedName name="_xlnm._FilterDatabase" localSheetId="53" hidden="1">'46'!$E$10:$E$10</definedName>
    <definedName name="_xlnm._FilterDatabase" localSheetId="54" hidden="1">'47'!#REF!</definedName>
    <definedName name="_xlnm._FilterDatabase" localSheetId="55" hidden="1">'48'!#REF!</definedName>
    <definedName name="_xlnm._FilterDatabase" localSheetId="15" hidden="1">'5'!#REF!</definedName>
    <definedName name="_xlnm._FilterDatabase" localSheetId="16" hidden="1">'6'!#REF!</definedName>
    <definedName name="_xlnm._FilterDatabase" localSheetId="3" hidden="1">'CRF Balances'!$B$2:$G$2</definedName>
    <definedName name="_xlnm._FilterDatabase" localSheetId="2" hidden="1">Data!$A$1:$AD$45</definedName>
    <definedName name="_xlnm._FilterDatabase" localSheetId="1" hidden="1">'Drop Down Values'!$B$2:$B$17</definedName>
    <definedName name="_xlnm.Print_Area" localSheetId="11">'1'!$A$1:$K$56</definedName>
    <definedName name="_xlnm.Print_Area" localSheetId="17">'10'!$A$1:$K$56</definedName>
    <definedName name="_xlnm.Print_Area" localSheetId="18">'11'!$A$1:$K$56</definedName>
    <definedName name="_xlnm.Print_Area" localSheetId="19">'12'!$A$1:$K$56</definedName>
    <definedName name="_xlnm.Print_Area" localSheetId="20">'13'!$A$1:$K$56</definedName>
    <definedName name="_xlnm.Print_Area" localSheetId="21">'14'!$A$1:$K$56</definedName>
    <definedName name="_xlnm.Print_Area" localSheetId="22">'15'!$A$1:$K$56</definedName>
    <definedName name="_xlnm.Print_Area" localSheetId="23">'16'!$A$1:$K$56</definedName>
    <definedName name="_xlnm.Print_Area" localSheetId="24">'17'!$A$1:$K$56</definedName>
    <definedName name="_xlnm.Print_Area" localSheetId="25">'18'!$A$1:$K$56</definedName>
    <definedName name="_xlnm.Print_Area" localSheetId="26">'19'!$A$1:$K$56</definedName>
    <definedName name="_xlnm.Print_Area" localSheetId="12">'2'!$A$1:$K$56</definedName>
    <definedName name="_xlnm.Print_Area" localSheetId="27">'20'!$A$1:$K$56</definedName>
    <definedName name="_xlnm.Print_Area" localSheetId="28">'21'!$A$1:$K$56</definedName>
    <definedName name="_xlnm.Print_Area" localSheetId="29">'22'!$A$1:$K$56</definedName>
    <definedName name="_xlnm.Print_Area" localSheetId="30">'23'!$A$1:$K$56</definedName>
    <definedName name="_xlnm.Print_Area" localSheetId="31">'24'!$A$1:$K$56</definedName>
    <definedName name="_xlnm.Print_Area" localSheetId="32">'25'!$A$1:$K$56</definedName>
    <definedName name="_xlnm.Print_Area" localSheetId="33">'26'!$A$1:$K$56</definedName>
    <definedName name="_xlnm.Print_Area" localSheetId="34">'27'!$A$1:$K$56</definedName>
    <definedName name="_xlnm.Print_Area" localSheetId="35">'28'!$A$1:$K$56</definedName>
    <definedName name="_xlnm.Print_Area" localSheetId="36">'29'!$A$1:$K$56</definedName>
    <definedName name="_xlnm.Print_Area" localSheetId="13">'3'!$A$1:$K$56</definedName>
    <definedName name="_xlnm.Print_Area" localSheetId="37">'30'!$A$1:$K$56</definedName>
    <definedName name="_xlnm.Print_Area" localSheetId="38">'31'!$A$1:$K$56</definedName>
    <definedName name="_xlnm.Print_Area" localSheetId="39">'32'!$A$1:$K$56</definedName>
    <definedName name="_xlnm.Print_Area" localSheetId="40">'33'!$A$1:$K$56</definedName>
    <definedName name="_xlnm.Print_Area" localSheetId="41">'34'!$A$1:$K$56</definedName>
    <definedName name="_xlnm.Print_Area" localSheetId="42">'35'!$A$1:$K$56</definedName>
    <definedName name="_xlnm.Print_Area" localSheetId="43">'36'!$A$1:$K$56</definedName>
    <definedName name="_xlnm.Print_Area" localSheetId="44">'37'!$A$1:$K$56</definedName>
    <definedName name="_xlnm.Print_Area" localSheetId="45">'38'!$A$1:$K$56</definedName>
    <definedName name="_xlnm.Print_Area" localSheetId="46">'39'!$A$1:$K$56</definedName>
    <definedName name="_xlnm.Print_Area" localSheetId="14">'4'!$A$1:$K$56</definedName>
    <definedName name="_xlnm.Print_Area" localSheetId="47">'40'!$A$1:$K$56</definedName>
    <definedName name="_xlnm.Print_Area" localSheetId="48">'41'!$A$1:$K$56</definedName>
    <definedName name="_xlnm.Print_Area" localSheetId="49">'42'!$A$1:$K$56</definedName>
    <definedName name="_xlnm.Print_Area" localSheetId="50">'43'!$A$1:$K$56</definedName>
    <definedName name="_xlnm.Print_Area" localSheetId="51">'44'!$A$1:$K$56</definedName>
    <definedName name="_xlnm.Print_Area" localSheetId="52">'45'!$A$1:$K$56</definedName>
    <definedName name="_xlnm.Print_Area" localSheetId="53">'46'!$A$1:$K$56</definedName>
    <definedName name="_xlnm.Print_Area" localSheetId="54">'47'!$A$1:$K$56</definedName>
    <definedName name="_xlnm.Print_Area" localSheetId="55">'48'!$A$1:$K$56</definedName>
    <definedName name="_xlnm.Print_Area" localSheetId="15">'5'!$A$1:$K$56</definedName>
    <definedName name="_xlnm.Print_Area" localSheetId="16">'6'!$A$1:$K$56</definedName>
    <definedName name="_xlnm.Print_Area" localSheetId="2">Data!$A$1:$O$42</definedName>
    <definedName name="_xlnm.Print_Titles" localSheetId="2">Data!$1:$1</definedName>
  </definedNames>
  <calcPr calcId="191029"/>
  <pivotCaches>
    <pivotCache cacheId="0" r:id="rId5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69" l="1"/>
  <c r="C18" i="69" s="1"/>
  <c r="C20" i="69" s="1"/>
  <c r="C14" i="68"/>
  <c r="C16" i="68" s="1"/>
  <c r="C19" i="68" s="1"/>
  <c r="C14" i="62"/>
  <c r="C16" i="62" s="1"/>
  <c r="C18" i="62" s="1"/>
  <c r="C19" i="61"/>
  <c r="C16" i="61"/>
  <c r="F8" i="65" l="1"/>
  <c r="F11" i="65"/>
  <c r="F5" i="65"/>
  <c r="F6" i="65"/>
  <c r="F9" i="65"/>
  <c r="F17" i="65"/>
  <c r="F18" i="65"/>
  <c r="F15" i="65"/>
  <c r="F19" i="65"/>
  <c r="F10" i="65"/>
  <c r="F7" i="65"/>
  <c r="F16" i="65"/>
  <c r="F14" i="65"/>
  <c r="F3" i="65"/>
  <c r="F12" i="65"/>
  <c r="F13" i="65"/>
  <c r="F4" i="65"/>
  <c r="E21" i="65"/>
  <c r="D21" i="65"/>
  <c r="F21" i="65" l="1"/>
  <c r="B19" i="61"/>
  <c r="C18" i="61"/>
  <c r="C20" i="61" s="1"/>
  <c r="C23" i="61" l="1"/>
  <c r="N36" i="2"/>
  <c r="O23" i="2"/>
  <c r="R25" i="2"/>
  <c r="O12" i="2"/>
  <c r="T17" i="2"/>
  <c r="P16" i="2"/>
  <c r="M3" i="2"/>
  <c r="F9" i="2"/>
  <c r="I20" i="2"/>
  <c r="E45" i="2"/>
  <c r="M42" i="2"/>
  <c r="I22" i="2"/>
  <c r="K5" i="2"/>
  <c r="T41" i="2"/>
  <c r="J3" i="2"/>
  <c r="K42" i="2"/>
  <c r="J26" i="2"/>
  <c r="N32" i="2"/>
  <c r="B5" i="2"/>
  <c r="I38" i="2"/>
  <c r="N26" i="2"/>
  <c r="N38" i="2"/>
  <c r="N34" i="2"/>
  <c r="S34" i="2"/>
  <c r="O20" i="2"/>
  <c r="K7" i="2"/>
  <c r="L7" i="2"/>
  <c r="Q12" i="2"/>
  <c r="M17" i="2"/>
  <c r="E17" i="2"/>
  <c r="L43" i="2"/>
  <c r="D6" i="2"/>
  <c r="H31" i="2"/>
  <c r="T35" i="2"/>
  <c r="S10" i="2"/>
  <c r="R21" i="2"/>
  <c r="M20" i="2"/>
  <c r="D42" i="2"/>
  <c r="J35" i="2"/>
  <c r="T44" i="2"/>
  <c r="T32" i="2"/>
  <c r="T9" i="2"/>
  <c r="D41" i="2"/>
  <c r="U31" i="2"/>
  <c r="M6" i="2"/>
  <c r="F40" i="2"/>
  <c r="R8" i="2"/>
  <c r="D13" i="2"/>
  <c r="O9" i="2"/>
  <c r="B20" i="2"/>
  <c r="M31" i="2"/>
  <c r="M39" i="2"/>
  <c r="O7" i="2"/>
  <c r="R41" i="2"/>
  <c r="J42" i="2"/>
  <c r="S13" i="2"/>
  <c r="C7" i="2"/>
  <c r="P45" i="2"/>
  <c r="H15" i="2"/>
  <c r="R22" i="2"/>
  <c r="M35" i="2"/>
  <c r="F24" i="2"/>
  <c r="T45" i="2"/>
  <c r="E10" i="2"/>
  <c r="U26" i="2"/>
  <c r="L30" i="2"/>
  <c r="J11" i="2"/>
  <c r="J22" i="2"/>
  <c r="Q40" i="2"/>
  <c r="C28" i="2"/>
  <c r="P22" i="2"/>
  <c r="M13" i="2"/>
  <c r="F34" i="2"/>
  <c r="Q3" i="2"/>
  <c r="E27" i="2"/>
  <c r="L15" i="2"/>
  <c r="B38" i="2"/>
  <c r="M26" i="2"/>
  <c r="I4" i="2"/>
  <c r="H44" i="2"/>
  <c r="H23" i="2"/>
  <c r="Q27" i="2"/>
  <c r="H27" i="2"/>
  <c r="B13" i="2"/>
  <c r="C23" i="2"/>
  <c r="M11" i="2"/>
  <c r="J6" i="2"/>
  <c r="B29" i="2"/>
  <c r="N30" i="2"/>
  <c r="E35" i="2"/>
  <c r="O6" i="2"/>
  <c r="H22" i="2"/>
  <c r="J41" i="2"/>
  <c r="I3" i="2"/>
  <c r="N19" i="2"/>
  <c r="F43" i="2"/>
  <c r="L44" i="2"/>
  <c r="M21" i="2"/>
  <c r="J32" i="2"/>
  <c r="P20" i="2"/>
  <c r="N16" i="2"/>
  <c r="D16" i="2"/>
  <c r="R36" i="2"/>
  <c r="L24" i="2"/>
  <c r="P3" i="2"/>
  <c r="M38" i="2"/>
  <c r="S40" i="2"/>
  <c r="F36" i="2"/>
  <c r="P35" i="2"/>
  <c r="G37" i="2"/>
  <c r="J27" i="2"/>
  <c r="G27" i="2"/>
  <c r="F31" i="2"/>
  <c r="I41" i="2"/>
  <c r="F14" i="2"/>
  <c r="J18" i="2"/>
  <c r="P40" i="2"/>
  <c r="M5" i="2"/>
  <c r="O17" i="2"/>
  <c r="D25" i="2"/>
  <c r="C38" i="2"/>
  <c r="D5" i="2"/>
  <c r="H29" i="2"/>
  <c r="N21" i="2"/>
  <c r="P11" i="2"/>
  <c r="N4" i="2"/>
  <c r="E24" i="2"/>
  <c r="J40" i="2"/>
  <c r="J33" i="2"/>
  <c r="S27" i="2"/>
  <c r="E37" i="2"/>
  <c r="C37" i="2"/>
  <c r="T33" i="2"/>
  <c r="E14" i="2"/>
  <c r="F32" i="2"/>
  <c r="G42" i="2"/>
  <c r="R40" i="2"/>
  <c r="Q4" i="2"/>
  <c r="F10" i="2"/>
  <c r="T37" i="2"/>
  <c r="S7" i="2"/>
  <c r="D35" i="2"/>
  <c r="H30" i="2"/>
  <c r="Q10" i="2"/>
  <c r="K6" i="2"/>
  <c r="R31" i="2"/>
  <c r="T12" i="2"/>
  <c r="L39" i="2"/>
  <c r="F11" i="2"/>
  <c r="C25" i="2"/>
  <c r="E38" i="2"/>
  <c r="C24" i="2"/>
  <c r="D12" i="2"/>
  <c r="N7" i="2"/>
  <c r="G13" i="2"/>
  <c r="F22" i="2"/>
  <c r="C34" i="2"/>
  <c r="B24" i="2"/>
  <c r="I18" i="2"/>
  <c r="M45" i="2"/>
  <c r="H40" i="2"/>
  <c r="U34" i="2"/>
  <c r="Q42" i="2"/>
  <c r="Q39" i="2"/>
  <c r="L37" i="2"/>
  <c r="B12" i="2"/>
  <c r="K35" i="2"/>
  <c r="O13" i="2"/>
  <c r="I16" i="2"/>
  <c r="I30" i="2"/>
  <c r="C12" i="2"/>
  <c r="T36" i="2"/>
  <c r="H11" i="2"/>
  <c r="O24" i="2"/>
  <c r="H36" i="2"/>
  <c r="I11" i="2"/>
  <c r="K15" i="2"/>
  <c r="K36" i="2"/>
  <c r="T5" i="2"/>
  <c r="J2" i="2"/>
  <c r="I17" i="2"/>
  <c r="J36" i="2"/>
  <c r="B34" i="2"/>
  <c r="N25" i="2"/>
  <c r="Q17" i="2"/>
  <c r="Q23" i="2"/>
  <c r="G18" i="2"/>
  <c r="O10" i="2"/>
  <c r="C2" i="2"/>
  <c r="T6" i="2"/>
  <c r="B7" i="2"/>
  <c r="O22" i="2"/>
  <c r="U2" i="2"/>
  <c r="J4" i="2"/>
  <c r="S23" i="2"/>
  <c r="T27" i="2"/>
  <c r="N43" i="2"/>
  <c r="S22" i="2"/>
  <c r="G23" i="2"/>
  <c r="L33" i="2"/>
  <c r="U17" i="2"/>
  <c r="D20" i="2"/>
  <c r="L22" i="2"/>
  <c r="D29" i="2"/>
  <c r="Q29" i="2"/>
  <c r="B30" i="2"/>
  <c r="Q15" i="2"/>
  <c r="N29" i="2"/>
  <c r="K45" i="2"/>
  <c r="B39" i="2"/>
  <c r="D44" i="2"/>
  <c r="P27" i="2"/>
  <c r="R7" i="2"/>
  <c r="U21" i="2"/>
  <c r="T20" i="2"/>
  <c r="N20" i="2"/>
  <c r="K10" i="2"/>
  <c r="S29" i="2"/>
  <c r="C30" i="2"/>
  <c r="O31" i="2"/>
  <c r="G17" i="2"/>
  <c r="J44" i="2"/>
  <c r="H10" i="2"/>
  <c r="F39" i="2"/>
  <c r="H17" i="2"/>
  <c r="F20" i="2"/>
  <c r="F33" i="2"/>
  <c r="U18" i="2"/>
  <c r="N14" i="2"/>
  <c r="T21" i="2"/>
  <c r="F18" i="2"/>
  <c r="H35" i="2"/>
  <c r="R32" i="2"/>
  <c r="F23" i="2"/>
  <c r="E41" i="2"/>
  <c r="D40" i="2"/>
  <c r="M27" i="2"/>
  <c r="I10" i="2"/>
  <c r="B14" i="2"/>
  <c r="H2" i="2"/>
  <c r="R26" i="2"/>
  <c r="O33" i="2"/>
  <c r="B22" i="2"/>
  <c r="Q41" i="2"/>
  <c r="L34" i="2"/>
  <c r="H26" i="2"/>
  <c r="F30" i="2"/>
  <c r="T30" i="2"/>
  <c r="T40" i="2"/>
  <c r="T15" i="2"/>
  <c r="N24" i="2"/>
  <c r="S15" i="2"/>
  <c r="O8" i="2"/>
  <c r="C35" i="2"/>
  <c r="S28" i="2"/>
  <c r="K24" i="2"/>
  <c r="I26" i="2"/>
  <c r="N37" i="2"/>
  <c r="S44" i="2"/>
  <c r="S18" i="2"/>
  <c r="G34" i="2"/>
  <c r="N22" i="2"/>
  <c r="T10" i="2"/>
  <c r="N6" i="2"/>
  <c r="M29" i="2"/>
  <c r="H28" i="2"/>
  <c r="H24" i="2"/>
  <c r="H33" i="2"/>
  <c r="I21" i="2"/>
  <c r="T7" i="2"/>
  <c r="H41" i="2"/>
  <c r="J5" i="2"/>
  <c r="R9" i="2"/>
  <c r="T26" i="2"/>
  <c r="Q8" i="2"/>
  <c r="O44" i="2"/>
  <c r="M24" i="2"/>
  <c r="N33" i="2"/>
  <c r="E30" i="2"/>
  <c r="Q7" i="2"/>
  <c r="Q37" i="2"/>
  <c r="N27" i="2"/>
  <c r="P24" i="2"/>
  <c r="K27" i="2"/>
  <c r="E39" i="2"/>
  <c r="U24" i="2"/>
  <c r="K30" i="2"/>
  <c r="R38" i="2"/>
  <c r="M14" i="2"/>
  <c r="G11" i="2"/>
  <c r="L26" i="2"/>
  <c r="F13" i="2"/>
  <c r="C13" i="2"/>
  <c r="U11" i="2"/>
  <c r="Q22" i="2"/>
  <c r="J37" i="2"/>
  <c r="B23" i="2"/>
  <c r="I31" i="2"/>
  <c r="N2" i="2"/>
  <c r="K4" i="2"/>
  <c r="T43" i="2"/>
  <c r="U35" i="2"/>
  <c r="E33" i="2"/>
  <c r="P23" i="2"/>
  <c r="M4" i="2"/>
  <c r="J29" i="2"/>
  <c r="U7" i="2"/>
  <c r="T18" i="2"/>
  <c r="H12" i="2"/>
  <c r="H19" i="2"/>
  <c r="C26" i="2"/>
  <c r="Q30" i="2"/>
  <c r="O28" i="2"/>
  <c r="T16" i="2"/>
  <c r="O30" i="2"/>
  <c r="D36" i="2"/>
  <c r="B21" i="2"/>
  <c r="O5" i="2"/>
  <c r="K41" i="2"/>
  <c r="F16" i="2"/>
  <c r="U13" i="2"/>
  <c r="F26" i="2"/>
  <c r="U16" i="2"/>
  <c r="M36" i="2"/>
  <c r="S16" i="2"/>
  <c r="O32" i="2"/>
  <c r="S32" i="2"/>
  <c r="K18" i="2"/>
  <c r="E2" i="2"/>
  <c r="B28" i="2"/>
  <c r="P18" i="2"/>
  <c r="L32" i="2"/>
  <c r="E7" i="2"/>
  <c r="P14" i="2"/>
  <c r="S31" i="2"/>
  <c r="E42" i="2"/>
  <c r="D19" i="2"/>
  <c r="I13" i="2"/>
  <c r="M19" i="2"/>
  <c r="B40" i="2"/>
  <c r="G39" i="2"/>
  <c r="P21" i="2"/>
  <c r="D37" i="2"/>
  <c r="C5" i="2"/>
  <c r="D43" i="2"/>
  <c r="K32" i="2"/>
  <c r="F2" i="2"/>
  <c r="I8" i="2"/>
  <c r="T3" i="2"/>
  <c r="K40" i="2"/>
  <c r="O26" i="2"/>
  <c r="T42" i="2"/>
  <c r="O2" i="2"/>
  <c r="G21" i="2"/>
  <c r="H18" i="2"/>
  <c r="K16" i="2"/>
  <c r="Q16" i="2"/>
  <c r="H16" i="2"/>
  <c r="N9" i="2"/>
  <c r="U42" i="2"/>
  <c r="P28" i="2"/>
  <c r="J13" i="2"/>
  <c r="P7" i="2"/>
  <c r="I2" i="2"/>
  <c r="Q5" i="2"/>
  <c r="G19" i="2"/>
  <c r="O35" i="2"/>
  <c r="I25" i="2"/>
  <c r="F15" i="2"/>
  <c r="O29" i="2"/>
  <c r="I42" i="2"/>
  <c r="L23" i="2"/>
  <c r="R29" i="2"/>
  <c r="G38" i="2"/>
  <c r="C29" i="2"/>
  <c r="Q25" i="2"/>
  <c r="J30" i="2"/>
  <c r="N28" i="2"/>
  <c r="B16" i="2"/>
  <c r="H9" i="2"/>
  <c r="P41" i="2"/>
  <c r="R10" i="2"/>
  <c r="G43" i="2"/>
  <c r="H37" i="2"/>
  <c r="B2" i="2"/>
  <c r="F7" i="2"/>
  <c r="M15" i="2"/>
  <c r="Q34" i="2"/>
  <c r="I23" i="2"/>
  <c r="P38" i="2"/>
  <c r="T31" i="2"/>
  <c r="S43" i="2"/>
  <c r="B25" i="2"/>
  <c r="N40" i="2"/>
  <c r="M37" i="2"/>
  <c r="B37" i="2"/>
  <c r="G14" i="2"/>
  <c r="J12" i="2"/>
  <c r="J28" i="2"/>
  <c r="D27" i="2"/>
  <c r="O27" i="2"/>
  <c r="E3" i="2"/>
  <c r="L10" i="2"/>
  <c r="S33" i="2"/>
  <c r="B42" i="2"/>
  <c r="T29" i="2"/>
  <c r="I39" i="2"/>
  <c r="R15" i="2"/>
  <c r="I6" i="2"/>
  <c r="J15" i="2"/>
  <c r="M10" i="2"/>
  <c r="I5" i="2"/>
  <c r="B35" i="2"/>
  <c r="D17" i="2"/>
  <c r="U14" i="2"/>
  <c r="S8" i="2"/>
  <c r="L12" i="2"/>
  <c r="Q26" i="2"/>
  <c r="N3" i="2"/>
  <c r="Q21" i="2"/>
  <c r="I33" i="2"/>
  <c r="H34" i="2"/>
  <c r="U44" i="2"/>
  <c r="C36" i="2"/>
  <c r="F35" i="2"/>
  <c r="I14" i="2"/>
  <c r="O34" i="2"/>
  <c r="L42" i="2"/>
  <c r="L19" i="2"/>
  <c r="S9" i="2"/>
  <c r="S38" i="2"/>
  <c r="L36" i="2"/>
  <c r="C8" i="2"/>
  <c r="G9" i="2"/>
  <c r="D14" i="2"/>
  <c r="K26" i="2"/>
  <c r="S24" i="2"/>
  <c r="S42" i="2"/>
  <c r="M2" i="2"/>
  <c r="K34" i="2"/>
  <c r="Q13" i="2"/>
  <c r="I44" i="2"/>
  <c r="F12" i="2"/>
  <c r="L28" i="2"/>
  <c r="E23" i="2"/>
  <c r="P30" i="2"/>
  <c r="M30" i="2"/>
  <c r="C14" i="2"/>
  <c r="G33" i="2"/>
  <c r="P43" i="2"/>
  <c r="F45" i="2"/>
  <c r="L27" i="2"/>
  <c r="F6" i="2"/>
  <c r="S19" i="2"/>
  <c r="K17" i="2"/>
  <c r="C16" i="2"/>
  <c r="N12" i="2"/>
  <c r="S14" i="2"/>
  <c r="R27" i="2"/>
  <c r="O38" i="2"/>
  <c r="R3" i="2"/>
  <c r="F4" i="2"/>
  <c r="G2" i="2"/>
  <c r="S30" i="2"/>
  <c r="R35" i="2"/>
  <c r="I19" i="2"/>
  <c r="M16" i="2"/>
  <c r="P4" i="2"/>
  <c r="H43" i="2"/>
  <c r="O39" i="2"/>
  <c r="T23" i="2"/>
  <c r="E12" i="2"/>
  <c r="C21" i="2"/>
  <c r="N44" i="2"/>
  <c r="J24" i="2"/>
  <c r="R6" i="2"/>
  <c r="G16" i="2"/>
  <c r="D7" i="2"/>
  <c r="N10" i="2"/>
  <c r="B8" i="2"/>
  <c r="Q43" i="2"/>
  <c r="P42" i="2"/>
  <c r="M44" i="2"/>
  <c r="D31" i="2"/>
  <c r="J20" i="2"/>
  <c r="B15" i="2"/>
  <c r="K3" i="2"/>
  <c r="I32" i="2"/>
  <c r="T28" i="2"/>
  <c r="E8" i="2"/>
  <c r="P12" i="2"/>
  <c r="T19" i="2"/>
  <c r="O45" i="2"/>
  <c r="G40" i="2"/>
  <c r="L16" i="2"/>
  <c r="L11" i="2"/>
  <c r="H25" i="2"/>
  <c r="B36" i="2"/>
  <c r="O14" i="2"/>
  <c r="E19" i="2"/>
  <c r="D3" i="2"/>
  <c r="G26" i="2"/>
  <c r="D30" i="2"/>
  <c r="R39" i="2"/>
  <c r="S6" i="2"/>
  <c r="I45" i="2"/>
  <c r="C11" i="2"/>
  <c r="R44" i="2"/>
  <c r="M40" i="2"/>
  <c r="P33" i="2"/>
  <c r="M25" i="2"/>
  <c r="B6" i="2"/>
  <c r="L38" i="2"/>
  <c r="O37" i="2"/>
  <c r="O42" i="2"/>
  <c r="H32" i="2"/>
  <c r="I7" i="2"/>
  <c r="I28" i="2"/>
  <c r="M34" i="2"/>
  <c r="K31" i="2"/>
  <c r="H45" i="2"/>
  <c r="B19" i="2"/>
  <c r="F38" i="2"/>
  <c r="Q18" i="2"/>
  <c r="C17" i="2"/>
  <c r="U38" i="2"/>
  <c r="I43" i="2"/>
  <c r="N18" i="2"/>
  <c r="E9" i="2"/>
  <c r="E20" i="2"/>
  <c r="B33" i="2"/>
  <c r="S36" i="2"/>
  <c r="R19" i="2"/>
  <c r="U28" i="2"/>
  <c r="P6" i="2"/>
  <c r="P15" i="2"/>
  <c r="E32" i="2"/>
  <c r="R37" i="2"/>
  <c r="Q19" i="2"/>
  <c r="B9" i="2"/>
  <c r="K9" i="2"/>
  <c r="H5" i="2"/>
  <c r="G15" i="2"/>
  <c r="U5" i="2"/>
  <c r="L41" i="2"/>
  <c r="K38" i="2"/>
  <c r="T22" i="2"/>
  <c r="C4" i="2"/>
  <c r="M7" i="2"/>
  <c r="P37" i="2"/>
  <c r="P19" i="2"/>
  <c r="L14" i="2"/>
  <c r="J7" i="2"/>
  <c r="U40" i="2"/>
  <c r="U10" i="2"/>
  <c r="E5" i="2"/>
  <c r="K8" i="2"/>
  <c r="D28" i="2"/>
  <c r="U20" i="2"/>
  <c r="L8" i="2"/>
  <c r="D8" i="2"/>
  <c r="B18" i="2"/>
  <c r="Q45" i="2"/>
  <c r="K14" i="2"/>
  <c r="T4" i="2"/>
  <c r="C42" i="2"/>
  <c r="F29" i="2"/>
  <c r="P39" i="2"/>
  <c r="U41" i="2"/>
  <c r="O18" i="2"/>
  <c r="Q9" i="2"/>
  <c r="P34" i="2"/>
  <c r="I40" i="2"/>
  <c r="D38" i="2"/>
  <c r="R14" i="2"/>
  <c r="T2" i="2"/>
  <c r="R16" i="2"/>
  <c r="L45" i="2"/>
  <c r="G32" i="2"/>
  <c r="T13" i="2"/>
  <c r="G31" i="2"/>
  <c r="J39" i="2"/>
  <c r="R23" i="2"/>
  <c r="O15" i="2"/>
  <c r="J38" i="2"/>
  <c r="S39" i="2"/>
  <c r="G36" i="2"/>
  <c r="O3" i="2"/>
  <c r="U23" i="2"/>
  <c r="I37" i="2"/>
  <c r="I35" i="2"/>
  <c r="P31" i="2"/>
  <c r="T39" i="2"/>
  <c r="N17" i="2"/>
  <c r="J16" i="2"/>
  <c r="I34" i="2"/>
  <c r="L20" i="2"/>
  <c r="K19" i="2"/>
  <c r="I29" i="2"/>
  <c r="C32" i="2"/>
  <c r="U36" i="2"/>
  <c r="D33" i="2"/>
  <c r="T38" i="2"/>
  <c r="Q2" i="2"/>
  <c r="Q6" i="2"/>
  <c r="S25" i="2"/>
  <c r="L29" i="2"/>
  <c r="R33" i="2"/>
  <c r="L40" i="2"/>
  <c r="S21" i="2"/>
  <c r="L2" i="2"/>
  <c r="S5" i="2"/>
  <c r="E44" i="2"/>
  <c r="R43" i="2"/>
  <c r="P26" i="2"/>
  <c r="F5" i="2"/>
  <c r="D32" i="2"/>
  <c r="C3" i="2"/>
  <c r="R17" i="2"/>
  <c r="Q36" i="2"/>
  <c r="J17" i="2"/>
  <c r="N35" i="2"/>
  <c r="K20" i="2"/>
  <c r="L3" i="2"/>
  <c r="U6" i="2"/>
  <c r="M12" i="2"/>
  <c r="S35" i="2"/>
  <c r="C27" i="2"/>
  <c r="I36" i="2"/>
  <c r="G4" i="2"/>
  <c r="D24" i="2"/>
  <c r="M8" i="2"/>
  <c r="T8" i="2"/>
  <c r="I15" i="2"/>
  <c r="R42" i="2"/>
  <c r="D2" i="2"/>
  <c r="L9" i="2"/>
  <c r="R34" i="2"/>
  <c r="H38" i="2"/>
  <c r="D23" i="2"/>
  <c r="O41" i="2"/>
  <c r="D11" i="2"/>
  <c r="M41" i="2"/>
  <c r="P9" i="2"/>
  <c r="L25" i="2"/>
  <c r="J43" i="2"/>
  <c r="G45" i="2"/>
  <c r="B26" i="2"/>
  <c r="D15" i="2"/>
  <c r="N41" i="2"/>
  <c r="C33" i="2"/>
  <c r="S17" i="2"/>
  <c r="F17" i="2"/>
  <c r="B32" i="2"/>
  <c r="C6" i="2"/>
  <c r="L31" i="2"/>
  <c r="Q32" i="2"/>
  <c r="G6" i="2"/>
  <c r="G10" i="2"/>
  <c r="U30" i="2"/>
  <c r="E22" i="2"/>
  <c r="G35" i="2"/>
  <c r="R13" i="2"/>
  <c r="E11" i="2"/>
  <c r="C9" i="2"/>
  <c r="B11" i="2"/>
  <c r="R28" i="2"/>
  <c r="J25" i="2"/>
  <c r="F3" i="2"/>
  <c r="U25" i="2"/>
  <c r="G5" i="2"/>
  <c r="J14" i="2"/>
  <c r="C22" i="2"/>
  <c r="D4" i="2"/>
  <c r="U27" i="2"/>
  <c r="U9" i="2"/>
  <c r="P29" i="2"/>
  <c r="E31" i="2"/>
  <c r="H21" i="2"/>
  <c r="E21" i="2"/>
  <c r="Q33" i="2"/>
  <c r="B27" i="2"/>
  <c r="O43" i="2"/>
  <c r="F44" i="2"/>
  <c r="H42" i="2"/>
  <c r="G41" i="2"/>
  <c r="D26" i="2"/>
  <c r="N11" i="2"/>
  <c r="Q14" i="2"/>
  <c r="E18" i="2"/>
  <c r="Q24" i="2"/>
  <c r="O40" i="2"/>
  <c r="B17" i="2"/>
  <c r="Q44" i="2"/>
  <c r="N15" i="2"/>
  <c r="J8" i="2"/>
  <c r="S2" i="2"/>
  <c r="D10" i="2"/>
  <c r="G12" i="2"/>
  <c r="Q35" i="2"/>
  <c r="S37" i="2"/>
  <c r="H7" i="2"/>
  <c r="P13" i="2"/>
  <c r="T34" i="2"/>
  <c r="M9" i="2"/>
  <c r="H20" i="2"/>
  <c r="T24" i="2"/>
  <c r="H3" i="2"/>
  <c r="L4" i="2"/>
  <c r="H39" i="2"/>
  <c r="K13" i="2"/>
  <c r="S11" i="2"/>
  <c r="F28" i="2"/>
  <c r="P10" i="2"/>
  <c r="I24" i="2"/>
  <c r="R12" i="2"/>
  <c r="S41" i="2"/>
  <c r="G3" i="2"/>
  <c r="Q31" i="2"/>
  <c r="J34" i="2"/>
  <c r="J31" i="2"/>
  <c r="D9" i="2"/>
  <c r="F27" i="2"/>
  <c r="K21" i="2"/>
  <c r="U33" i="2"/>
  <c r="K29" i="2"/>
  <c r="K28" i="2"/>
  <c r="J23" i="2"/>
  <c r="L6" i="2"/>
  <c r="C19" i="2"/>
  <c r="N23" i="2"/>
  <c r="M32" i="2"/>
  <c r="N5" i="2"/>
  <c r="E25" i="2"/>
  <c r="U12" i="2"/>
  <c r="O19" i="2"/>
  <c r="R11" i="2"/>
  <c r="C10" i="2"/>
  <c r="U39" i="2"/>
  <c r="F25" i="2"/>
  <c r="K33" i="2"/>
  <c r="E13" i="2"/>
  <c r="R2" i="2"/>
  <c r="F19" i="2"/>
  <c r="T25" i="2"/>
  <c r="G8" i="2"/>
  <c r="M18" i="2"/>
  <c r="O11" i="2"/>
  <c r="N42" i="2"/>
  <c r="I27" i="2"/>
  <c r="C15" i="2"/>
  <c r="U32" i="2"/>
  <c r="D18" i="2"/>
  <c r="P2" i="2"/>
  <c r="E36" i="2"/>
  <c r="U8" i="2"/>
  <c r="K43" i="2"/>
  <c r="R30" i="2"/>
  <c r="E28" i="2"/>
  <c r="P32" i="2"/>
  <c r="H6" i="2"/>
  <c r="G24" i="2"/>
  <c r="E15" i="2"/>
  <c r="G25" i="2"/>
  <c r="R5" i="2"/>
  <c r="L35" i="2"/>
  <c r="E29" i="2"/>
  <c r="U29" i="2"/>
  <c r="P44" i="2"/>
  <c r="M23" i="2"/>
  <c r="H4" i="2"/>
  <c r="U37" i="2"/>
  <c r="I9" i="2"/>
  <c r="U4" i="2"/>
  <c r="K2" i="2"/>
  <c r="F41" i="2"/>
  <c r="O36" i="2"/>
  <c r="U3" i="2"/>
  <c r="K44" i="2"/>
  <c r="S3" i="2"/>
  <c r="U22" i="2"/>
  <c r="K12" i="2"/>
  <c r="G20" i="2"/>
  <c r="S20" i="2"/>
  <c r="N45" i="2"/>
  <c r="E16" i="2"/>
  <c r="B4" i="2"/>
  <c r="T11" i="2"/>
  <c r="C18" i="2"/>
  <c r="D45" i="2"/>
  <c r="B31" i="2"/>
  <c r="E43" i="2"/>
  <c r="L21" i="2"/>
  <c r="O4" i="2"/>
  <c r="D21" i="2"/>
  <c r="K23" i="2"/>
  <c r="O21" i="2"/>
  <c r="G7" i="2"/>
  <c r="S4" i="2"/>
  <c r="N39" i="2"/>
  <c r="B41" i="2"/>
  <c r="C40" i="2"/>
  <c r="P17" i="2"/>
  <c r="Q11" i="2"/>
  <c r="R4" i="2"/>
  <c r="P36" i="2"/>
  <c r="O25" i="2"/>
  <c r="K11" i="2"/>
  <c r="K22" i="2"/>
  <c r="L13" i="2"/>
  <c r="D39" i="2"/>
  <c r="B3" i="2"/>
  <c r="Q28" i="2"/>
  <c r="M22" i="2"/>
  <c r="S12" i="2"/>
  <c r="U19" i="2"/>
  <c r="C41" i="2"/>
  <c r="K39" i="2"/>
  <c r="E26" i="2"/>
  <c r="N8" i="2"/>
  <c r="T14" i="2"/>
  <c r="M28" i="2"/>
  <c r="U43" i="2"/>
  <c r="C39" i="2"/>
  <c r="L17" i="2"/>
  <c r="U15" i="2"/>
  <c r="M43" i="2"/>
  <c r="L18" i="2"/>
  <c r="G30" i="2"/>
  <c r="G22" i="2"/>
  <c r="R20" i="2"/>
  <c r="G44" i="2"/>
  <c r="R24" i="2"/>
  <c r="D22" i="2"/>
  <c r="M33" i="2"/>
  <c r="F37" i="2"/>
  <c r="E6" i="2"/>
  <c r="R18" i="2"/>
  <c r="G28" i="2"/>
  <c r="Q38" i="2"/>
  <c r="F42" i="2"/>
  <c r="J10" i="2"/>
  <c r="E34" i="2"/>
  <c r="F8" i="2"/>
  <c r="U45" i="2"/>
  <c r="J21" i="2"/>
  <c r="B10" i="2"/>
  <c r="P5" i="2"/>
  <c r="E40" i="2"/>
  <c r="Q20" i="2"/>
  <c r="E4" i="2"/>
  <c r="G29" i="2"/>
  <c r="P25" i="2"/>
  <c r="H14" i="2"/>
  <c r="K25" i="2"/>
  <c r="N13" i="2"/>
  <c r="N31" i="2"/>
  <c r="J19" i="2"/>
  <c r="F21" i="2"/>
  <c r="S26" i="2"/>
  <c r="H13" i="2"/>
  <c r="C31" i="2"/>
  <c r="I12" i="2"/>
  <c r="K37" i="2"/>
  <c r="S45" i="2"/>
  <c r="R45" i="2"/>
  <c r="D34" i="2"/>
  <c r="J9" i="2"/>
  <c r="L5" i="2"/>
  <c r="H8" i="2"/>
  <c r="C20" i="2"/>
  <c r="J45" i="2"/>
  <c r="O16" i="2"/>
  <c r="P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Southwell</author>
  </authors>
  <commentList>
    <comment ref="C2" authorId="0" shapeId="0" xr:uid="{1ED8C225-A9D1-44B8-A13B-A5ED93146A4D}">
      <text>
        <r>
          <rPr>
            <b/>
            <sz val="9"/>
            <color indexed="81"/>
            <rFont val="Tahoma"/>
            <family val="2"/>
          </rPr>
          <t>Richard Southwell:</t>
        </r>
        <r>
          <rPr>
            <sz val="9"/>
            <color indexed="81"/>
            <rFont val="Tahoma"/>
            <family val="2"/>
          </rPr>
          <t xml:space="preserve">
Use September 30,2025 or just before presentation to Select Board.</t>
        </r>
      </text>
    </comment>
  </commentList>
</comments>
</file>

<file path=xl/sharedStrings.xml><?xml version="1.0" encoding="utf-8"?>
<sst xmlns="http://schemas.openxmlformats.org/spreadsheetml/2006/main" count="1620" uniqueCount="216">
  <si>
    <t>CAPITAL IMPROVEMENT PROJECT SHEET</t>
  </si>
  <si>
    <t>Project Title</t>
  </si>
  <si>
    <t>Estimated Inflation Rate</t>
  </si>
  <si>
    <t>Project Description</t>
  </si>
  <si>
    <t>Date Added</t>
  </si>
  <si>
    <t>Last Edited</t>
  </si>
  <si>
    <t>Department</t>
  </si>
  <si>
    <t>Expenditure Year</t>
  </si>
  <si>
    <t>Estimated Life</t>
  </si>
  <si>
    <t>Estimated Cost</t>
  </si>
  <si>
    <t>Base Year</t>
  </si>
  <si>
    <t>Likely Funding Source</t>
  </si>
  <si>
    <t>CRF Account</t>
  </si>
  <si>
    <t>Reserve Fund</t>
  </si>
  <si>
    <t>Year</t>
  </si>
  <si>
    <t>Funding</t>
  </si>
  <si>
    <t>Administration</t>
  </si>
  <si>
    <t>Assessing</t>
  </si>
  <si>
    <t>Building</t>
  </si>
  <si>
    <t>Code Enforcement</t>
  </si>
  <si>
    <t>Elections &amp; Voting</t>
  </si>
  <si>
    <t>Fire &amp; Rescue</t>
  </si>
  <si>
    <t>Health Officer</t>
  </si>
  <si>
    <t>Direct Assistance</t>
  </si>
  <si>
    <t>Planning &amp; Zoning Board</t>
  </si>
  <si>
    <t>Police</t>
  </si>
  <si>
    <t>Public Works</t>
  </si>
  <si>
    <t>Tax Collector</t>
  </si>
  <si>
    <t>Town Clerk</t>
  </si>
  <si>
    <t>Funding Sources</t>
  </si>
  <si>
    <t>State or Federal Grant</t>
  </si>
  <si>
    <t>Bond Issue</t>
  </si>
  <si>
    <t>Budget or Warrant Article</t>
  </si>
  <si>
    <t>Project Status</t>
  </si>
  <si>
    <t>Project Type</t>
  </si>
  <si>
    <t>New</t>
  </si>
  <si>
    <t>Repair/Upgrade</t>
  </si>
  <si>
    <t>Replacement</t>
  </si>
  <si>
    <t>Recommend</t>
  </si>
  <si>
    <t>Defer Short Term</t>
  </si>
  <si>
    <t>Defer Long Term</t>
  </si>
  <si>
    <t>Committee Assessment</t>
  </si>
  <si>
    <t>FY2025</t>
  </si>
  <si>
    <t>FY2026</t>
  </si>
  <si>
    <t>FY2027</t>
  </si>
  <si>
    <t>FY2028</t>
  </si>
  <si>
    <t>FY2029</t>
  </si>
  <si>
    <t>FY2030</t>
  </si>
  <si>
    <t>Distressed Buildings</t>
  </si>
  <si>
    <t>Highway Equipment</t>
  </si>
  <si>
    <t xml:space="preserve">Pool/Rec Facilities </t>
  </si>
  <si>
    <t>Prospect Street Dump</t>
  </si>
  <si>
    <t>Road Maintenance</t>
  </si>
  <si>
    <t>Solid Waste Disposal</t>
  </si>
  <si>
    <t>Tech/Computer</t>
  </si>
  <si>
    <t>Town Building Maintenance</t>
  </si>
  <si>
    <t>Police Cruiser</t>
  </si>
  <si>
    <t>Police Equipment</t>
  </si>
  <si>
    <t>Ambulance</t>
  </si>
  <si>
    <t>Fire Truck</t>
  </si>
  <si>
    <t>Fire Dept Emergency Safety Equipment</t>
  </si>
  <si>
    <t>Library</t>
  </si>
  <si>
    <t>Captial Reserve Funds</t>
  </si>
  <si>
    <t>Placeholder.</t>
  </si>
  <si>
    <t>General Govt Buildings</t>
  </si>
  <si>
    <t>Recreation</t>
  </si>
  <si>
    <t>Swimming Pool</t>
  </si>
  <si>
    <t>Gazebo</t>
  </si>
  <si>
    <t>Utility Building</t>
  </si>
  <si>
    <t>Elm Street Ball Park</t>
  </si>
  <si>
    <t>Basketball Court</t>
  </si>
  <si>
    <t>Tennis Court</t>
  </si>
  <si>
    <t>Solar Array</t>
  </si>
  <si>
    <t>Prospect Street Building</t>
  </si>
  <si>
    <t>TA3500 - Trailer</t>
  </si>
  <si>
    <t>2023 Charger (Cruiser 1)</t>
  </si>
  <si>
    <t>2020 Explorer (Cruiser 2)</t>
  </si>
  <si>
    <t>2019 Explorer  (Cruiser 4)</t>
  </si>
  <si>
    <t>2017 FT581 Trailer</t>
  </si>
  <si>
    <t>Highway</t>
  </si>
  <si>
    <t>2020 M2 106 (Dump Truck John ) - 5 Ton</t>
  </si>
  <si>
    <t>2019 Ram 1500 Pickup (tradeable)</t>
  </si>
  <si>
    <t>2016 F350 - 1 Ton  (from Water Dept.)</t>
  </si>
  <si>
    <t>2018 Dump Truck - 5 Ton (Chris)</t>
  </si>
  <si>
    <t>2015 Loader 420 F2 IT (backhoe)</t>
  </si>
  <si>
    <t>2011 Dump Truck (Brett) - 5 Ton</t>
  </si>
  <si>
    <t>2009 Dump Truck (Rick) - 5 Ton</t>
  </si>
  <si>
    <t>1973 Grader</t>
  </si>
  <si>
    <t>1085D - Heavy Equipment</t>
  </si>
  <si>
    <t>2023 Ram 5500 1 Ton</t>
  </si>
  <si>
    <t>2020 926M (Loader)</t>
  </si>
  <si>
    <t>2016 MSVII Ambulance</t>
  </si>
  <si>
    <t>2004 Fire Truck</t>
  </si>
  <si>
    <t>2000 FL-80 - Pumper</t>
  </si>
  <si>
    <t>1998 Tanker</t>
  </si>
  <si>
    <t>1977 F150 Brush Truck</t>
  </si>
  <si>
    <t>1948 Fire Truck</t>
  </si>
  <si>
    <t>2025 New Fire Truck</t>
  </si>
  <si>
    <t>Prospect Street Bridge</t>
  </si>
  <si>
    <t>Key</t>
  </si>
  <si>
    <t>bulk of expenditure</t>
  </si>
  <si>
    <t>Future Transfer Station - Full</t>
  </si>
  <si>
    <t>This option assumes a fully built transfer station using Aries Engineering design. 
- Congressional Discretionary Spending submitted by Senator Sheehan
- EPA grant</t>
  </si>
  <si>
    <t>This option assumes a fully built transfer station using Aries Engineering design.   Difference is that Town would use existing capital reserve, minor grants and then borrow the remaining balance.</t>
  </si>
  <si>
    <t>Future Transfer Station - Phase 1</t>
  </si>
  <si>
    <t>Phase 1 using only Town resources (capital reserve fund, minor local grants).</t>
  </si>
  <si>
    <t>Construction Year</t>
  </si>
  <si>
    <t>Future Public Safety Building</t>
  </si>
  <si>
    <t>Fire, EMS &amp; Police</t>
  </si>
  <si>
    <t>Library Building Capital Reserve</t>
  </si>
  <si>
    <t>Town Hall - Other upgrades and repairs</t>
  </si>
  <si>
    <t>Front Door replaced, double hung windows replaced or repaired, non-functioning interior doors, re-point mortar.  Some of appropriation could come out of general building maintenance line item.</t>
  </si>
  <si>
    <t>need to research</t>
  </si>
  <si>
    <t>bulk of expenditure (see notes tab)</t>
  </si>
  <si>
    <t>updated (see notes tab)</t>
  </si>
  <si>
    <t>5 years or less</t>
  </si>
  <si>
    <t>6-10 years</t>
  </si>
  <si>
    <t>11-25 years</t>
  </si>
  <si>
    <t>25+ years</t>
  </si>
  <si>
    <t>Future Transfer Station - Full (bond)</t>
  </si>
  <si>
    <t>Pool Complex</t>
  </si>
  <si>
    <t>Row Labels</t>
  </si>
  <si>
    <t>Grand Total</t>
  </si>
  <si>
    <t>current value</t>
  </si>
  <si>
    <t>100,000 miles is target useful life</t>
  </si>
  <si>
    <t>100,000 target useful life</t>
  </si>
  <si>
    <t>target useful life is 100,000 miles</t>
  </si>
  <si>
    <t>Possible move to transfer station.</t>
  </si>
  <si>
    <t xml:space="preserve">current value est. </t>
  </si>
  <si>
    <t>current value 135000</t>
  </si>
  <si>
    <t>$100,000 is current value</t>
  </si>
  <si>
    <t>Replacement for the other truck.</t>
  </si>
  <si>
    <t>Cemetery</t>
  </si>
  <si>
    <t>GGB</t>
  </si>
  <si>
    <t>REC</t>
  </si>
  <si>
    <t>CEM</t>
  </si>
  <si>
    <t>Fire</t>
  </si>
  <si>
    <t>Need Picture</t>
  </si>
  <si>
    <t>HGY</t>
  </si>
  <si>
    <t>Major Road Projects</t>
  </si>
  <si>
    <t xml:space="preserve">8/29/2025 - Need to consider adding money to highway maintenance capital reserve.
</t>
  </si>
  <si>
    <t>8/26/2025 - Concrete pad has been repaired and roofs replaced in recent memory.
No projects identified for 2026 - continue building reserve.</t>
  </si>
  <si>
    <t>8/26/2025 - MAY have a 2026 project. MM will check with Trustees.
Placeholder - Request budget info from cemetery committee.  They have their own trust.</t>
  </si>
  <si>
    <t>Abby is requesting quotes for fencing project. Funding needs to be planned and will likely require some non-taxpayer money.
Resizing of fields is due to be complete Fall 2025. Paid out of rec budget.</t>
  </si>
  <si>
    <t>8/26/2025 - Engineering study is the next step - would come out of exisiting capital reserve.
Very preliminary estimate.
- No site selected
- No engineering plans</t>
  </si>
  <si>
    <t>Not Recommended</t>
  </si>
  <si>
    <t>Cemetary</t>
  </si>
  <si>
    <t>Public Safety Building</t>
  </si>
  <si>
    <t>8/26/2025 - SB does not control capital projects
Prior Year Notes:
Discuss deferring capital fund request and allocating elsewhere (transfer station).  Budget year 2025.</t>
  </si>
  <si>
    <t xml:space="preserve">
8/26/2025 - Need engineering report (water remediation). Study would cost ~ $25k. Hope to roll actual repairs into Public Safety Bldg.
Prior Year Notes:
Front granite steps securing railing and reparing broken/chipped granite.  Stabilize stairs. 
Estimated cost is a suggested ask for GGB capital reserve fund - - warrant article.
Increase GGB capital reserve ask by $10k to offset future cost of repairing steps.
Working on finding a mason/contractor to look at project.</t>
  </si>
  <si>
    <t>Town Hall - Engineering Study for Stair Repair</t>
  </si>
  <si>
    <t>No Recommendation</t>
  </si>
  <si>
    <t xml:space="preserve">
8/26/2025 - No new projects &gt;$25k for coming year. Fund GGB reserve recognizing that there will be future repairs and maintenence required.
Prior Year Notes:
Repairs to roof were approved and allocated for 2025.  However, there is likely additional foundation and drainage work to be done.
Increase GGB capital reserve ask to $30k (from $20k) for additional repairs in near future?
What is the Town's goal for this building?</t>
  </si>
  <si>
    <t>Visitors Center - Ongoing Maintenance</t>
  </si>
  <si>
    <t>Highway Garage - unheated addition for equipment storage</t>
  </si>
  <si>
    <t>Other Rec. Properties - Snack Shack</t>
  </si>
  <si>
    <t>8/26/2025 - No expenditures for 2026
Prior Year Notes:
Add $2,500 to reserve for future repairs and maintenance.</t>
  </si>
  <si>
    <r>
      <t xml:space="preserve">8/26/2025 - Snack Shack upgrade/replacement - placholder value $40k.
Prior year comments
Tennis Courts, Basketball Courts, Ball fields, Playground, Future Skate Park and Gazebo.
Snack shack replacement
</t>
    </r>
    <r>
      <rPr>
        <b/>
        <sz val="11"/>
        <color theme="1"/>
        <rFont val="Aptos Narrow"/>
        <family val="2"/>
        <scheme val="minor"/>
      </rPr>
      <t>Fencing (Basketball and ball fields) - use money in revolving or 10 fund</t>
    </r>
    <r>
      <rPr>
        <sz val="11"/>
        <color theme="1"/>
        <rFont val="Aptos Narrow"/>
        <family val="2"/>
        <scheme val="minor"/>
      </rPr>
      <t xml:space="preserve">
Landscaping playground.</t>
    </r>
  </si>
  <si>
    <t>8/26/2025 - Cracking at base of net posts will need to be repaired. Ongoing maintenance/resurfacing.</t>
  </si>
  <si>
    <t>9/9/2025
Need warranty info from energy commission.  30 year life expectancy. Capital expenditures &gt;$25k are unlikely. Maintenance (ballast failure) will be the first likely need at year 10. No need to  make specific request to GGB this year.</t>
  </si>
  <si>
    <t>8/26/2025 - Project mentioned but undefined. When would he like built?</t>
  </si>
  <si>
    <t>9/9/2025
Possible outdoor storage project in 2025 or 2026. See tab 4.
Highway Department - needs new HVAC - - new boiler -- both are original to the building.  Big Ass Fan (BAF) with a vent.
Windows have been replaced.</t>
  </si>
  <si>
    <t xml:space="preserve">9/9/2025 -
Storage for Fire Department in parking lot. Will likely get more use when FD gets utility truck.
Unlikely that Town would replace this for $25k, delete or retire this tab.
</t>
  </si>
  <si>
    <t>See tabs 21 and 23. Likely need to increase capital reserve or use unallocated fund balance and warrant article.</t>
  </si>
  <si>
    <t xml:space="preserve">See previous cruiser tabs
</t>
  </si>
  <si>
    <t>Located at 116 site.  Storage for police training materials.  May be retired and reused at future transfer station.  Not likely to be replaced.
CONSIDER DELETING or RETIRING THIS TAB.</t>
  </si>
  <si>
    <t>9/9/2025
Continue adding to capital reserve $50k.  This can also be replaced using revolving funds.</t>
  </si>
  <si>
    <t>8/9/2025 - Need to look at large truck purchases coming up and compare to reserve and revolving fund.</t>
  </si>
  <si>
    <t>9/9/2025 - Review against capital plan and revolving fund.</t>
  </si>
  <si>
    <t>9/9/2025 - This replacement year will probably push out a few.</t>
  </si>
  <si>
    <t>9/9/2025
Very expensive to replace.  Currently grade 8 miles of road in Town. This will be dealt with when the inevitable happens. No need to plan for a replacement.</t>
  </si>
  <si>
    <t>9/9/2025 - No need to plan for replacement at this time - - 2039 replacement year</t>
  </si>
  <si>
    <t>9/9/2025 - Replacement is far in the future.</t>
  </si>
  <si>
    <t>9/9/2025 
May be an opportunity to fund with grants.</t>
  </si>
  <si>
    <t>Not going to be replaced.
RETIRE THIS TAB</t>
  </si>
  <si>
    <t xml:space="preserve">Not being replaced.
RETIRE THIS TAB
</t>
  </si>
  <si>
    <t>Sum of Estimated Cost</t>
  </si>
  <si>
    <t>Inactive</t>
  </si>
  <si>
    <t>No Planned Expenditure</t>
  </si>
  <si>
    <t>Lets talk about the expenditure year</t>
  </si>
  <si>
    <t>9/9/2025 -
Replacement cycle is slowing because the Department has been understaffed (3 years). This replacement may shift to 2027. Mary will check with Chief.                                                        9/28/2025 -
This replacement may shift to 2027. Hybrid may need to be replaced before the 2019 it will depend on which is worse at the end of year. Ideally this will be replaced 2029
Annual request from $25,000 to $35,000.</t>
  </si>
  <si>
    <t xml:space="preserve">See tabs 21 and 23.  Life cycle is longer than patrol vehicles and will be the last to be replaced.  </t>
  </si>
  <si>
    <t>2025 Explorer (Cruiser 3)</t>
  </si>
  <si>
    <t xml:space="preserve">9/9/2025 - This truck will be SOLD. 
Capital Reserve and ARPA funds.  Replacemet is on back order.  Fully funded! 9/11/2025 John is working on selling this trck and proceeds should go to the capital reserve </t>
  </si>
  <si>
    <t>9/9/2025 
24 year old truck.  We have 1 brand new truck coming in 2025.  May or may not need to be replaced when it fails.
Remaining life is short. Replacement if it happens will need to be paid for with a bond issue.  Insurance upto 20 years covers the actual truck after 20 yrs it's the value of the truck
8/5/2025 - Fire Chief believes that truck should be replaced. Timing TBD.</t>
  </si>
  <si>
    <t>9/9/2025
This truck may or may not be replaced. FD got the last Water Department hand me down truck.
9/11/2025 Brett:  Not a must have and if it is replaced it would be 5 years from now.  It does get used but depending on circumstances will determine if it's replaced.</t>
  </si>
  <si>
    <t>9/9/2025 - Being replaced in 2025 - ordered and paid for (funded)  09/28/2025 submitting a grant opportunity to pay $250,000 of the $300,000.  Truck is slated to be ready January 2026</t>
  </si>
  <si>
    <t xml:space="preserve"> 9/11/2025 12-15 year lifespan Brett explained rust drives replacement timing</t>
  </si>
  <si>
    <t>New Balance 2026</t>
  </si>
  <si>
    <t xml:space="preserve">$125,000 ambulance reserve 
9/11/2025 Met with John and a new ambulance is going to cost roughly $400,000 and 2 years once ordered.  Creating a revolving fund 2026 town meeting but will need to fund $250,000 possibily 4 years.
8/5/2025 - Reserve ask will be influenced by whether or not ambulance revolving fund is approved by taxpayers. Ambulance services generate $60k per year. Currently, this money goes into General Fund. Payrolls goes through General fund. Ask for $25k for reserve and project $35k to revolving fund in 2026.                                                                                                </t>
  </si>
  <si>
    <t>Capital Reserve/Special Warrant</t>
  </si>
  <si>
    <t>Fire Emerg. Safety Equip</t>
  </si>
  <si>
    <t xml:space="preserve">Cemetery Trust </t>
  </si>
  <si>
    <t>Computer</t>
  </si>
  <si>
    <t>Solid Waste</t>
  </si>
  <si>
    <t>Library Capital Reserve Fund</t>
  </si>
  <si>
    <t>Concerts</t>
  </si>
  <si>
    <t xml:space="preserve">Rec/Pool Facility </t>
  </si>
  <si>
    <t>Road Maintenance Capital Reserve</t>
  </si>
  <si>
    <t xml:space="preserve">New Public Safety Facility </t>
  </si>
  <si>
    <t>Grant Match Expendable Trust</t>
  </si>
  <si>
    <t>2026 Proposed</t>
  </si>
  <si>
    <t>2025 Approved</t>
  </si>
  <si>
    <t>Total:</t>
  </si>
  <si>
    <t>$ Change</t>
  </si>
  <si>
    <t>Current Balance</t>
  </si>
  <si>
    <t>Comments</t>
  </si>
  <si>
    <t>Opening Capital Reserve Fund Balance</t>
  </si>
  <si>
    <t>Opening Highway Resoving Fund Balance</t>
  </si>
  <si>
    <t>2026 Capital Reserve Fund Request</t>
  </si>
  <si>
    <t>2026 Highway Revolving Fund Allocation (est)</t>
  </si>
  <si>
    <t>Newly delivered fire truck</t>
  </si>
  <si>
    <t>2026 Projected Revolving Fund</t>
  </si>
  <si>
    <t>Newly delivered cruiser</t>
  </si>
  <si>
    <t>First to be removed if a reduction is required</t>
  </si>
  <si>
    <t>Lowered due to grant $192,000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</si>
</sst>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0.0%"/>
    <numFmt numFmtId="165" formatCode="_(&quot;$&quot;* #,##0_);_(&quot;$&quot;* \(#,##0\);_(&quot;$&quot;* &quot;-&quot;??_);_(@_)"/>
    <numFmt numFmtId="166" formatCode="_(&quot;$&quot;* #,##0.0_);_(&quot;$&quot;* \(#,##0.0\);_(&quot;$&quot;* &quot;-&quot;??_);_(@_)"/>
    <numFmt numFmtId="167" formatCode="&quot;$&quot;#,##0"/>
  </numFmts>
  <fonts count="11" x14ac:knownFonts="1">
    <font>
      <sz val="11"/>
      <color theme="1"/>
      <name val="Aptos Narrow"/>
      <family val="2"/>
      <scheme val="minor"/>
    </font>
    <font>
      <b/>
      <sz val="11"/>
      <color theme="1"/>
      <name val="Aptos Narrow"/>
      <family val="2"/>
      <scheme val="minor"/>
    </font>
    <font>
      <sz val="11"/>
      <color theme="1"/>
      <name val="Aptos Narrow"/>
      <family val="2"/>
      <scheme val="minor"/>
    </font>
    <font>
      <b/>
      <sz val="11"/>
      <color rgb="FFFF0000"/>
      <name val="Aptos Narrow"/>
      <family val="2"/>
      <scheme val="minor"/>
    </font>
    <font>
      <sz val="11"/>
      <color rgb="FFFF0000"/>
      <name val="Aptos Narrow"/>
      <family val="2"/>
      <scheme val="minor"/>
    </font>
    <font>
      <b/>
      <sz val="9"/>
      <color indexed="81"/>
      <name val="Tahoma"/>
      <family val="2"/>
    </font>
    <font>
      <sz val="9"/>
      <color indexed="81"/>
      <name val="Tahoma"/>
      <family val="2"/>
    </font>
    <font>
      <b/>
      <sz val="10"/>
      <name val="Aptos Narrow"/>
      <family val="2"/>
    </font>
    <font>
      <sz val="10"/>
      <name val="Aptos Narrow"/>
      <family val="2"/>
    </font>
    <font>
      <sz val="10"/>
      <color theme="1"/>
      <name val="Aptos Narrow"/>
      <family val="2"/>
    </font>
    <font>
      <b/>
      <sz val="10"/>
      <color theme="1"/>
      <name val="Aptos Narrow"/>
      <family val="2"/>
    </font>
  </fonts>
  <fills count="12">
    <fill>
      <patternFill patternType="none"/>
    </fill>
    <fill>
      <patternFill patternType="gray125"/>
    </fill>
    <fill>
      <patternFill patternType="solid">
        <fgColor rgb="FFE6F0FA"/>
        <bgColor indexed="64"/>
      </patternFill>
    </fill>
    <fill>
      <patternFill patternType="solid">
        <fgColor theme="9" tint="0.59999389629810485"/>
        <bgColor indexed="64"/>
      </patternFill>
    </fill>
    <fill>
      <patternFill patternType="solid">
        <fgColor rgb="FF7030A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71">
    <xf numFmtId="0" fontId="0" fillId="0" borderId="0" xfId="0"/>
    <xf numFmtId="0" fontId="1" fillId="0" borderId="0" xfId="0" applyFont="1" applyAlignment="1">
      <alignment horizontal="center"/>
    </xf>
    <xf numFmtId="0" fontId="1" fillId="0" borderId="0" xfId="0" applyFont="1" applyAlignment="1">
      <alignment horizontal="right"/>
    </xf>
    <xf numFmtId="0" fontId="1" fillId="0" borderId="0" xfId="0" applyFont="1"/>
    <xf numFmtId="0" fontId="0" fillId="2" borderId="1" xfId="0" applyFill="1" applyBorder="1"/>
    <xf numFmtId="0" fontId="0" fillId="0" borderId="0" xfId="0" applyAlignment="1">
      <alignment wrapText="1"/>
    </xf>
    <xf numFmtId="14" fontId="0" fillId="2" borderId="1" xfId="0" applyNumberFormat="1" applyFill="1" applyBorder="1"/>
    <xf numFmtId="164" fontId="0" fillId="2" borderId="1" xfId="2" applyNumberFormat="1" applyFont="1" applyFill="1" applyBorder="1"/>
    <xf numFmtId="165" fontId="0" fillId="2" borderId="1" xfId="1" applyNumberFormat="1" applyFont="1" applyFill="1" applyBorder="1"/>
    <xf numFmtId="14" fontId="0" fillId="0" borderId="0" xfId="0" applyNumberFormat="1" applyAlignment="1">
      <alignment wrapText="1"/>
    </xf>
    <xf numFmtId="165" fontId="0" fillId="0" borderId="0" xfId="1" applyNumberFormat="1" applyFont="1"/>
    <xf numFmtId="0" fontId="3" fillId="0" borderId="0" xfId="0" applyFont="1"/>
    <xf numFmtId="0" fontId="1" fillId="3" borderId="0" xfId="0" applyFont="1" applyFill="1" applyAlignment="1">
      <alignment horizontal="center" vertical="center" wrapText="1"/>
    </xf>
    <xf numFmtId="14" fontId="1" fillId="3" borderId="0" xfId="0" applyNumberFormat="1" applyFont="1" applyFill="1" applyAlignment="1">
      <alignment horizontal="center" vertical="center" wrapText="1"/>
    </xf>
    <xf numFmtId="0" fontId="1" fillId="0" borderId="0" xfId="0" applyFont="1" applyAlignment="1">
      <alignment horizontal="center" vertical="center" wrapText="1"/>
    </xf>
    <xf numFmtId="0" fontId="0" fillId="0" borderId="0" xfId="3" applyNumberFormat="1" applyFont="1" applyAlignment="1">
      <alignment wrapText="1"/>
    </xf>
    <xf numFmtId="166" fontId="0" fillId="0" borderId="0" xfId="1" applyNumberFormat="1" applyFont="1" applyAlignment="1">
      <alignment wrapText="1"/>
    </xf>
    <xf numFmtId="9" fontId="0" fillId="0" borderId="0" xfId="2" applyFont="1" applyAlignment="1">
      <alignment wrapText="1"/>
    </xf>
    <xf numFmtId="44" fontId="0" fillId="0" borderId="0" xfId="1" applyFont="1" applyAlignment="1">
      <alignment wrapText="1"/>
    </xf>
    <xf numFmtId="8" fontId="0" fillId="0" borderId="0" xfId="0" applyNumberFormat="1"/>
    <xf numFmtId="0" fontId="0" fillId="0" borderId="0" xfId="0" applyAlignment="1">
      <alignment horizontal="left" vertical="top"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4" fillId="0" borderId="0" xfId="0" applyFont="1"/>
    <xf numFmtId="0" fontId="0" fillId="0" borderId="0" xfId="0" applyAlignment="1">
      <alignment horizontal="left" indent="2"/>
    </xf>
    <xf numFmtId="166" fontId="0" fillId="0" borderId="0" xfId="0" applyNumberFormat="1"/>
    <xf numFmtId="0" fontId="0" fillId="0" borderId="13" xfId="0" applyBorder="1"/>
    <xf numFmtId="0" fontId="8" fillId="0" borderId="13" xfId="0" applyFont="1" applyBorder="1"/>
    <xf numFmtId="167" fontId="8" fillId="0" borderId="13" xfId="0" applyNumberFormat="1" applyFont="1" applyBorder="1"/>
    <xf numFmtId="167" fontId="9" fillId="0" borderId="13" xfId="0" applyNumberFormat="1" applyFont="1" applyBorder="1"/>
    <xf numFmtId="167" fontId="9" fillId="0" borderId="13" xfId="0" applyNumberFormat="1" applyFont="1" applyBorder="1" applyAlignment="1">
      <alignment horizontal="right" wrapText="1"/>
    </xf>
    <xf numFmtId="165" fontId="9" fillId="0" borderId="13" xfId="1" applyNumberFormat="1" applyFont="1" applyBorder="1"/>
    <xf numFmtId="0" fontId="9" fillId="0" borderId="0" xfId="0" applyFont="1"/>
    <xf numFmtId="0" fontId="10" fillId="0" borderId="0" xfId="0" applyFont="1" applyAlignment="1">
      <alignment horizontal="right"/>
    </xf>
    <xf numFmtId="167" fontId="10" fillId="0" borderId="0" xfId="0" applyNumberFormat="1" applyFont="1"/>
    <xf numFmtId="44" fontId="0" fillId="0" borderId="0" xfId="1" applyFont="1"/>
    <xf numFmtId="165" fontId="0" fillId="0" borderId="0" xfId="0" applyNumberFormat="1"/>
    <xf numFmtId="165" fontId="4" fillId="0" borderId="0" xfId="0" applyNumberFormat="1" applyFont="1"/>
    <xf numFmtId="0" fontId="7" fillId="11" borderId="13" xfId="0" applyFont="1" applyFill="1" applyBorder="1" applyAlignment="1">
      <alignment horizontal="center" wrapText="1"/>
    </xf>
    <xf numFmtId="0" fontId="1" fillId="0" borderId="0" xfId="0" applyFont="1" applyAlignment="1">
      <alignment horizontal="right"/>
    </xf>
    <xf numFmtId="0" fontId="1" fillId="0" borderId="0" xfId="0" applyFont="1" applyAlignment="1">
      <alignment horizontal="center"/>
    </xf>
    <xf numFmtId="0" fontId="0" fillId="2" borderId="10" xfId="0" applyFill="1" applyBorder="1" applyAlignment="1">
      <alignment horizontal="left"/>
    </xf>
    <xf numFmtId="0" fontId="0" fillId="2" borderId="11" xfId="0" applyFill="1" applyBorder="1" applyAlignment="1">
      <alignment horizontal="left"/>
    </xf>
    <xf numFmtId="0" fontId="0" fillId="2" borderId="12" xfId="0" applyFill="1" applyBorder="1" applyAlignment="1">
      <alignment horizontal="left"/>
    </xf>
    <xf numFmtId="0" fontId="0" fillId="2" borderId="2" xfId="0" applyFill="1" applyBorder="1" applyAlignment="1">
      <alignment horizontal="left" vertical="top" wrapText="1"/>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0" xfId="0" applyFill="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2" xfId="0" applyFill="1" applyBorder="1" applyAlignment="1">
      <alignment horizontal="left" vertical="top"/>
    </xf>
    <xf numFmtId="14" fontId="0" fillId="2" borderId="2" xfId="0" applyNumberFormat="1" applyFill="1" applyBorder="1" applyAlignment="1">
      <alignment horizontal="left" vertical="top"/>
    </xf>
  </cellXfs>
  <cellStyles count="4">
    <cellStyle name="Comma" xfId="3" builtinId="3"/>
    <cellStyle name="Currency" xfId="1" builtinId="4"/>
    <cellStyle name="Normal" xfId="0" builtinId="0"/>
    <cellStyle name="Percent" xfId="2" builtinId="5"/>
  </cellStyles>
  <dxfs count="12">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6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60960</xdr:rowOff>
    </xdr:from>
    <xdr:to>
      <xdr:col>12</xdr:col>
      <xdr:colOff>68580</xdr:colOff>
      <xdr:row>29</xdr:row>
      <xdr:rowOff>19050</xdr:rowOff>
    </xdr:to>
    <xdr:sp macro="" textlink="">
      <xdr:nvSpPr>
        <xdr:cNvPr id="2" name="TextBox 1">
          <a:extLst>
            <a:ext uri="{FF2B5EF4-FFF2-40B4-BE49-F238E27FC236}">
              <a16:creationId xmlns:a16="http://schemas.microsoft.com/office/drawing/2014/main" id="{7D8A3AAF-3425-444F-B974-9F87356AAEF6}"/>
            </a:ext>
          </a:extLst>
        </xdr:cNvPr>
        <xdr:cNvSpPr txBox="1"/>
      </xdr:nvSpPr>
      <xdr:spPr>
        <a:xfrm>
          <a:off x="53340" y="60960"/>
          <a:ext cx="7330440" cy="54825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The &lt;Data&gt;</a:t>
          </a:r>
          <a:r>
            <a:rPr lang="en-US" sz="1100" baseline="0"/>
            <a:t> tab is protected.  The password to unlock it is "password"</a:t>
          </a:r>
        </a:p>
        <a:p>
          <a:r>
            <a:rPr lang="en-US" sz="1100" baseline="0"/>
            <a:t>2. Discuss the definition of expenditure year with the group.  Suggested wording "Expenditure Year is meant to indicate the year when the bulk of the spending will occur or will begin to occur if the project spans multiple years.  Pre-work (design, engineering, legal and permitting) may need to be broken out separately.</a:t>
          </a:r>
        </a:p>
        <a:p>
          <a:r>
            <a:rPr lang="en-US" sz="1100" baseline="0"/>
            <a:t>3.  Added categories for "Estimated Life".  Could do the same with estimated cost, but not sure that is best route to go.  Discuss with group.  Categories designed to track with likely bond or financing terms.</a:t>
          </a:r>
        </a:p>
        <a:p>
          <a:r>
            <a:rPr lang="en-US" sz="1100" baseline="0"/>
            <a:t>4.  Renamed the project in tab 45 to be more descriptive and easier to tell the difference from 16 (transfer station - full)</a:t>
          </a:r>
        </a:p>
        <a:p>
          <a:endParaRPr lang="en-US" sz="1100" baseline="0"/>
        </a:p>
        <a:p>
          <a:r>
            <a:rPr lang="en-US" sz="1100"/>
            <a:t>Notes from 9/17/2024</a:t>
          </a:r>
          <a:r>
            <a:rPr lang="en-US" sz="1100" baseline="0"/>
            <a:t> - rich to consolidate all pool buildings into "pool complex" in tab 5 .  Tabs 7, 8&amp;9 were deleted.</a:t>
          </a:r>
        </a:p>
        <a:p>
          <a:endParaRPr lang="en-US" sz="1100" baseline="0"/>
        </a:p>
        <a:p>
          <a:r>
            <a:rPr lang="en-US" sz="1100" baseline="0"/>
            <a:t> check spelling on cemetary</a:t>
          </a:r>
        </a:p>
        <a:p>
          <a:r>
            <a:rPr lang="en-US" sz="1100" baseline="0"/>
            <a:t>cemetary has expendable trust fund.  no capital reserve.   </a:t>
          </a:r>
        </a:p>
        <a:p>
          <a:endParaRPr lang="en-US" sz="1100" baseline="0"/>
        </a:p>
        <a:p>
          <a:r>
            <a:rPr lang="en-US" sz="1100" baseline="0"/>
            <a:t>10/8/2024 - True up edit dates and 5 ton comments. </a:t>
          </a:r>
        </a:p>
        <a:p>
          <a:endParaRPr lang="en-US" sz="1100" baseline="0"/>
        </a:p>
        <a:p>
          <a:r>
            <a:rPr lang="en-US" sz="1100" baseline="0"/>
            <a:t>10/29/2024 - redistribute slide 10 to individual rec projects</a:t>
          </a:r>
        </a:p>
        <a:p>
          <a:endParaRPr lang="en-US" sz="1100" baseline="0"/>
        </a:p>
        <a:p>
          <a:r>
            <a:rPr lang="en-US" sz="1100" baseline="0"/>
            <a:t>8/26/2025 - Remove "terrible idea" and add "Highway Department" to tab    </a:t>
          </a:r>
        </a:p>
        <a:p>
          <a:endParaRPr lang="en-US" sz="1100" baseline="0"/>
        </a:p>
        <a:p>
          <a:r>
            <a:rPr lang="en-US" sz="1100" baseline="0"/>
            <a:t>9/9/2025 - create new tab for new fire truck (43)</a:t>
          </a:r>
        </a:p>
        <a:p>
          <a:endParaRPr lang="en-US" sz="1100" baseline="0"/>
        </a:p>
        <a:p>
          <a:r>
            <a:rPr lang="en-US" sz="1100" baseline="0"/>
            <a:t>9/9/2025 - transfer station bond - keep retire non bond options</a:t>
          </a:r>
        </a:p>
        <a:p>
          <a:endParaRPr lang="en-US" sz="1100"/>
        </a:p>
        <a:p>
          <a:r>
            <a:rPr lang="en-US" sz="1100"/>
            <a:t>9/28/2025 - Created new Capital Reserve Fund "Inactive". This will let us filter out projects that</a:t>
          </a:r>
          <a:r>
            <a:rPr lang="en-US" sz="1100" baseline="0"/>
            <a:t> are not currently under consideration (1973 Grader for example)</a:t>
          </a:r>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140970</xdr:colOff>
      <xdr:row>8</xdr:row>
      <xdr:rowOff>41910</xdr:rowOff>
    </xdr:from>
    <xdr:to>
      <xdr:col>11</xdr:col>
      <xdr:colOff>57559</xdr:colOff>
      <xdr:row>24</xdr:row>
      <xdr:rowOff>28932</xdr:rowOff>
    </xdr:to>
    <xdr:pic>
      <xdr:nvPicPr>
        <xdr:cNvPr id="4" name="Picture 3">
          <a:extLst>
            <a:ext uri="{FF2B5EF4-FFF2-40B4-BE49-F238E27FC236}">
              <a16:creationId xmlns:a16="http://schemas.microsoft.com/office/drawing/2014/main" id="{39D81A14-152E-C515-66C1-CF5688CAC3E4}"/>
            </a:ext>
          </a:extLst>
        </xdr:cNvPr>
        <xdr:cNvPicPr>
          <a:picLocks noChangeAspect="1"/>
        </xdr:cNvPicPr>
      </xdr:nvPicPr>
      <xdr:blipFill>
        <a:blip xmlns:r="http://schemas.openxmlformats.org/officeDocument/2006/relationships" r:embed="rId1"/>
        <a:stretch>
          <a:fillRect/>
        </a:stretch>
      </xdr:blipFill>
      <xdr:spPr>
        <a:xfrm>
          <a:off x="3783330" y="1611630"/>
          <a:ext cx="4016149" cy="315694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171450</xdr:colOff>
      <xdr:row>8</xdr:row>
      <xdr:rowOff>72390</xdr:rowOff>
    </xdr:from>
    <xdr:to>
      <xdr:col>11</xdr:col>
      <xdr:colOff>41910</xdr:colOff>
      <xdr:row>24</xdr:row>
      <xdr:rowOff>75121</xdr:rowOff>
    </xdr:to>
    <xdr:pic>
      <xdr:nvPicPr>
        <xdr:cNvPr id="3" name="Picture 2">
          <a:extLst>
            <a:ext uri="{FF2B5EF4-FFF2-40B4-BE49-F238E27FC236}">
              <a16:creationId xmlns:a16="http://schemas.microsoft.com/office/drawing/2014/main" id="{F611A585-820B-57D7-0874-DDBE926EF51D}"/>
            </a:ext>
          </a:extLst>
        </xdr:cNvPr>
        <xdr:cNvPicPr>
          <a:picLocks noChangeAspect="1"/>
        </xdr:cNvPicPr>
      </xdr:nvPicPr>
      <xdr:blipFill>
        <a:blip xmlns:r="http://schemas.openxmlformats.org/officeDocument/2006/relationships" r:embed="rId1"/>
        <a:stretch>
          <a:fillRect/>
        </a:stretch>
      </xdr:blipFill>
      <xdr:spPr>
        <a:xfrm>
          <a:off x="3813810" y="1642110"/>
          <a:ext cx="3970020" cy="317265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182881</xdr:colOff>
      <xdr:row>9</xdr:row>
      <xdr:rowOff>22860</xdr:rowOff>
    </xdr:from>
    <xdr:to>
      <xdr:col>9</xdr:col>
      <xdr:colOff>432313</xdr:colOff>
      <xdr:row>24</xdr:row>
      <xdr:rowOff>44630</xdr:rowOff>
    </xdr:to>
    <xdr:pic>
      <xdr:nvPicPr>
        <xdr:cNvPr id="2" name="Picture 1">
          <a:extLst>
            <a:ext uri="{FF2B5EF4-FFF2-40B4-BE49-F238E27FC236}">
              <a16:creationId xmlns:a16="http://schemas.microsoft.com/office/drawing/2014/main" id="{B1F31D89-D93B-2DAA-9D0E-DAC68966BB4A}"/>
            </a:ext>
          </a:extLst>
        </xdr:cNvPr>
        <xdr:cNvPicPr>
          <a:picLocks noChangeAspect="1"/>
        </xdr:cNvPicPr>
      </xdr:nvPicPr>
      <xdr:blipFill>
        <a:blip xmlns:r="http://schemas.openxmlformats.org/officeDocument/2006/relationships" r:embed="rId1"/>
        <a:stretch>
          <a:fillRect/>
        </a:stretch>
      </xdr:blipFill>
      <xdr:spPr>
        <a:xfrm>
          <a:off x="3916681" y="1722120"/>
          <a:ext cx="3419352" cy="28792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182880</xdr:colOff>
      <xdr:row>8</xdr:row>
      <xdr:rowOff>110490</xdr:rowOff>
    </xdr:from>
    <xdr:to>
      <xdr:col>11</xdr:col>
      <xdr:colOff>179070</xdr:colOff>
      <xdr:row>24</xdr:row>
      <xdr:rowOff>61781</xdr:rowOff>
    </xdr:to>
    <xdr:pic>
      <xdr:nvPicPr>
        <xdr:cNvPr id="3" name="Picture 2">
          <a:extLst>
            <a:ext uri="{FF2B5EF4-FFF2-40B4-BE49-F238E27FC236}">
              <a16:creationId xmlns:a16="http://schemas.microsoft.com/office/drawing/2014/main" id="{8C000D4D-E726-7C44-C3AC-6239FD2756C7}"/>
            </a:ext>
          </a:extLst>
        </xdr:cNvPr>
        <xdr:cNvPicPr>
          <a:picLocks noChangeAspect="1"/>
        </xdr:cNvPicPr>
      </xdr:nvPicPr>
      <xdr:blipFill>
        <a:blip xmlns:r="http://schemas.openxmlformats.org/officeDocument/2006/relationships" r:embed="rId1"/>
        <a:stretch>
          <a:fillRect/>
        </a:stretch>
      </xdr:blipFill>
      <xdr:spPr>
        <a:xfrm>
          <a:off x="3825240" y="1680210"/>
          <a:ext cx="4095750" cy="31212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270510</xdr:colOff>
      <xdr:row>8</xdr:row>
      <xdr:rowOff>59400</xdr:rowOff>
    </xdr:from>
    <xdr:to>
      <xdr:col>11</xdr:col>
      <xdr:colOff>297179</xdr:colOff>
      <xdr:row>23</xdr:row>
      <xdr:rowOff>175260</xdr:rowOff>
    </xdr:to>
    <xdr:pic>
      <xdr:nvPicPr>
        <xdr:cNvPr id="3" name="Picture 2">
          <a:extLst>
            <a:ext uri="{FF2B5EF4-FFF2-40B4-BE49-F238E27FC236}">
              <a16:creationId xmlns:a16="http://schemas.microsoft.com/office/drawing/2014/main" id="{87E9DCB4-FF95-1566-AABC-3203988CF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2870" y="1629120"/>
          <a:ext cx="4126229" cy="30876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213360</xdr:colOff>
      <xdr:row>8</xdr:row>
      <xdr:rowOff>182880</xdr:rowOff>
    </xdr:from>
    <xdr:to>
      <xdr:col>9</xdr:col>
      <xdr:colOff>731837</xdr:colOff>
      <xdr:row>23</xdr:row>
      <xdr:rowOff>68818</xdr:rowOff>
    </xdr:to>
    <xdr:pic>
      <xdr:nvPicPr>
        <xdr:cNvPr id="3" name="Picture 2">
          <a:extLst>
            <a:ext uri="{FF2B5EF4-FFF2-40B4-BE49-F238E27FC236}">
              <a16:creationId xmlns:a16="http://schemas.microsoft.com/office/drawing/2014/main" id="{F647CC13-061D-4157-C9C3-2B21FAE24B25}"/>
            </a:ext>
          </a:extLst>
        </xdr:cNvPr>
        <xdr:cNvPicPr>
          <a:picLocks noChangeAspect="1"/>
        </xdr:cNvPicPr>
      </xdr:nvPicPr>
      <xdr:blipFill>
        <a:blip xmlns:r="http://schemas.openxmlformats.org/officeDocument/2006/relationships" r:embed="rId1"/>
        <a:stretch>
          <a:fillRect/>
        </a:stretch>
      </xdr:blipFill>
      <xdr:spPr>
        <a:xfrm>
          <a:off x="3855720" y="1752600"/>
          <a:ext cx="3596957" cy="285773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167640</xdr:colOff>
      <xdr:row>9</xdr:row>
      <xdr:rowOff>7620</xdr:rowOff>
    </xdr:from>
    <xdr:to>
      <xdr:col>9</xdr:col>
      <xdr:colOff>655637</xdr:colOff>
      <xdr:row>23</xdr:row>
      <xdr:rowOff>84058</xdr:rowOff>
    </xdr:to>
    <xdr:pic>
      <xdr:nvPicPr>
        <xdr:cNvPr id="3" name="Picture 2">
          <a:extLst>
            <a:ext uri="{FF2B5EF4-FFF2-40B4-BE49-F238E27FC236}">
              <a16:creationId xmlns:a16="http://schemas.microsoft.com/office/drawing/2014/main" id="{C98453D6-4F54-A329-0344-11C4047DEDCA}"/>
            </a:ext>
          </a:extLst>
        </xdr:cNvPr>
        <xdr:cNvPicPr>
          <a:picLocks noChangeAspect="1"/>
        </xdr:cNvPicPr>
      </xdr:nvPicPr>
      <xdr:blipFill>
        <a:blip xmlns:r="http://schemas.openxmlformats.org/officeDocument/2006/relationships" r:embed="rId1"/>
        <a:stretch>
          <a:fillRect/>
        </a:stretch>
      </xdr:blipFill>
      <xdr:spPr>
        <a:xfrm>
          <a:off x="3810000" y="1775460"/>
          <a:ext cx="3566477" cy="28501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144780</xdr:colOff>
      <xdr:row>8</xdr:row>
      <xdr:rowOff>190500</xdr:rowOff>
    </xdr:from>
    <xdr:to>
      <xdr:col>9</xdr:col>
      <xdr:colOff>632777</xdr:colOff>
      <xdr:row>23</xdr:row>
      <xdr:rowOff>68818</xdr:rowOff>
    </xdr:to>
    <xdr:pic>
      <xdr:nvPicPr>
        <xdr:cNvPr id="3" name="Picture 2">
          <a:extLst>
            <a:ext uri="{FF2B5EF4-FFF2-40B4-BE49-F238E27FC236}">
              <a16:creationId xmlns:a16="http://schemas.microsoft.com/office/drawing/2014/main" id="{4282390B-50FA-BCFA-4589-1320709B435E}"/>
            </a:ext>
          </a:extLst>
        </xdr:cNvPr>
        <xdr:cNvPicPr>
          <a:picLocks noChangeAspect="1"/>
        </xdr:cNvPicPr>
      </xdr:nvPicPr>
      <xdr:blipFill>
        <a:blip xmlns:r="http://schemas.openxmlformats.org/officeDocument/2006/relationships" r:embed="rId1"/>
        <a:stretch>
          <a:fillRect/>
        </a:stretch>
      </xdr:blipFill>
      <xdr:spPr>
        <a:xfrm>
          <a:off x="3787140" y="1760220"/>
          <a:ext cx="3566477" cy="28501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198121</xdr:colOff>
      <xdr:row>8</xdr:row>
      <xdr:rowOff>119140</xdr:rowOff>
    </xdr:from>
    <xdr:to>
      <xdr:col>11</xdr:col>
      <xdr:colOff>369570</xdr:colOff>
      <xdr:row>24</xdr:row>
      <xdr:rowOff>140969</xdr:rowOff>
    </xdr:to>
    <xdr:pic>
      <xdr:nvPicPr>
        <xdr:cNvPr id="3" name="Picture 2">
          <a:extLst>
            <a:ext uri="{FF2B5EF4-FFF2-40B4-BE49-F238E27FC236}">
              <a16:creationId xmlns:a16="http://schemas.microsoft.com/office/drawing/2014/main" id="{18ED3464-C2D2-5BE0-5610-A3F6AFE0B3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40481" y="1688860"/>
          <a:ext cx="4271009" cy="319174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310515</xdr:colOff>
      <xdr:row>8</xdr:row>
      <xdr:rowOff>76200</xdr:rowOff>
    </xdr:from>
    <xdr:to>
      <xdr:col>10</xdr:col>
      <xdr:colOff>238046</xdr:colOff>
      <xdr:row>23</xdr:row>
      <xdr:rowOff>108823</xdr:rowOff>
    </xdr:to>
    <xdr:pic>
      <xdr:nvPicPr>
        <xdr:cNvPr id="3" name="Picture 2">
          <a:extLst>
            <a:ext uri="{FF2B5EF4-FFF2-40B4-BE49-F238E27FC236}">
              <a16:creationId xmlns:a16="http://schemas.microsoft.com/office/drawing/2014/main" id="{CBA28CBB-0346-BFDC-4E22-EA4CA9411FD8}"/>
            </a:ext>
          </a:extLst>
        </xdr:cNvPr>
        <xdr:cNvPicPr>
          <a:picLocks noChangeAspect="1"/>
        </xdr:cNvPicPr>
      </xdr:nvPicPr>
      <xdr:blipFill>
        <a:blip xmlns:r="http://schemas.openxmlformats.org/officeDocument/2006/relationships" r:embed="rId1"/>
        <a:stretch>
          <a:fillRect/>
        </a:stretch>
      </xdr:blipFill>
      <xdr:spPr>
        <a:xfrm>
          <a:off x="3952875" y="1645920"/>
          <a:ext cx="3775631" cy="3004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179071</xdr:colOff>
      <xdr:row>9</xdr:row>
      <xdr:rowOff>11430</xdr:rowOff>
    </xdr:from>
    <xdr:to>
      <xdr:col>12</xdr:col>
      <xdr:colOff>945352</xdr:colOff>
      <xdr:row>23</xdr:row>
      <xdr:rowOff>68580</xdr:rowOff>
    </xdr:to>
    <xdr:pic>
      <xdr:nvPicPr>
        <xdr:cNvPr id="2" name="Picture 1">
          <a:extLst>
            <a:ext uri="{FF2B5EF4-FFF2-40B4-BE49-F238E27FC236}">
              <a16:creationId xmlns:a16="http://schemas.microsoft.com/office/drawing/2014/main" id="{3AFCFD23-BDEF-7E9E-EB81-FE8B7A2B3236}"/>
            </a:ext>
          </a:extLst>
        </xdr:cNvPr>
        <xdr:cNvPicPr>
          <a:picLocks noChangeAspect="1"/>
        </xdr:cNvPicPr>
      </xdr:nvPicPr>
      <xdr:blipFill>
        <a:blip xmlns:r="http://schemas.openxmlformats.org/officeDocument/2006/relationships" r:embed="rId1"/>
        <a:stretch>
          <a:fillRect/>
        </a:stretch>
      </xdr:blipFill>
      <xdr:spPr>
        <a:xfrm>
          <a:off x="3821431" y="1779270"/>
          <a:ext cx="5475441" cy="2830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272415</xdr:colOff>
      <xdr:row>8</xdr:row>
      <xdr:rowOff>76200</xdr:rowOff>
    </xdr:from>
    <xdr:to>
      <xdr:col>11</xdr:col>
      <xdr:colOff>37064</xdr:colOff>
      <xdr:row>23</xdr:row>
      <xdr:rowOff>179308</xdr:rowOff>
    </xdr:to>
    <xdr:pic>
      <xdr:nvPicPr>
        <xdr:cNvPr id="3" name="Picture 2">
          <a:extLst>
            <a:ext uri="{FF2B5EF4-FFF2-40B4-BE49-F238E27FC236}">
              <a16:creationId xmlns:a16="http://schemas.microsoft.com/office/drawing/2014/main" id="{3384E2E7-A6DB-EDCF-7C49-6C0B93186B77}"/>
            </a:ext>
          </a:extLst>
        </xdr:cNvPr>
        <xdr:cNvPicPr>
          <a:picLocks noChangeAspect="1"/>
        </xdr:cNvPicPr>
      </xdr:nvPicPr>
      <xdr:blipFill>
        <a:blip xmlns:r="http://schemas.openxmlformats.org/officeDocument/2006/relationships" r:embed="rId1"/>
        <a:stretch>
          <a:fillRect/>
        </a:stretch>
      </xdr:blipFill>
      <xdr:spPr>
        <a:xfrm>
          <a:off x="3914775" y="1645920"/>
          <a:ext cx="3864209" cy="307490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175260</xdr:colOff>
      <xdr:row>8</xdr:row>
      <xdr:rowOff>137160</xdr:rowOff>
    </xdr:from>
    <xdr:to>
      <xdr:col>11</xdr:col>
      <xdr:colOff>255474</xdr:colOff>
      <xdr:row>24</xdr:row>
      <xdr:rowOff>95250</xdr:rowOff>
    </xdr:to>
    <xdr:pic>
      <xdr:nvPicPr>
        <xdr:cNvPr id="3" name="Picture 2">
          <a:extLst>
            <a:ext uri="{FF2B5EF4-FFF2-40B4-BE49-F238E27FC236}">
              <a16:creationId xmlns:a16="http://schemas.microsoft.com/office/drawing/2014/main" id="{8294ED50-15A3-77CA-D202-F5C3163F77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620" y="1706880"/>
          <a:ext cx="4179774" cy="312801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152400</xdr:colOff>
      <xdr:row>8</xdr:row>
      <xdr:rowOff>135604</xdr:rowOff>
    </xdr:from>
    <xdr:to>
      <xdr:col>10</xdr:col>
      <xdr:colOff>66040</xdr:colOff>
      <xdr:row>23</xdr:row>
      <xdr:rowOff>155178</xdr:rowOff>
    </xdr:to>
    <xdr:pic>
      <xdr:nvPicPr>
        <xdr:cNvPr id="3" name="Picture 2">
          <a:extLst>
            <a:ext uri="{FF2B5EF4-FFF2-40B4-BE49-F238E27FC236}">
              <a16:creationId xmlns:a16="http://schemas.microsoft.com/office/drawing/2014/main" id="{CC64509D-DD5F-3B0D-3599-65F9B3338A70}"/>
            </a:ext>
          </a:extLst>
        </xdr:cNvPr>
        <xdr:cNvPicPr>
          <a:picLocks noChangeAspect="1"/>
        </xdr:cNvPicPr>
      </xdr:nvPicPr>
      <xdr:blipFill>
        <a:blip xmlns:r="http://schemas.openxmlformats.org/officeDocument/2006/relationships" r:embed="rId1"/>
        <a:stretch>
          <a:fillRect/>
        </a:stretch>
      </xdr:blipFill>
      <xdr:spPr>
        <a:xfrm>
          <a:off x="3794760" y="1705324"/>
          <a:ext cx="3760470" cy="299264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110490</xdr:colOff>
      <xdr:row>8</xdr:row>
      <xdr:rowOff>173803</xdr:rowOff>
    </xdr:from>
    <xdr:to>
      <xdr:col>10</xdr:col>
      <xdr:colOff>60960</xdr:colOff>
      <xdr:row>24</xdr:row>
      <xdr:rowOff>40243</xdr:rowOff>
    </xdr:to>
    <xdr:pic>
      <xdr:nvPicPr>
        <xdr:cNvPr id="3" name="Picture 2">
          <a:extLst>
            <a:ext uri="{FF2B5EF4-FFF2-40B4-BE49-F238E27FC236}">
              <a16:creationId xmlns:a16="http://schemas.microsoft.com/office/drawing/2014/main" id="{F606A6B3-35DB-339F-FF50-8FE4BA395B36}"/>
            </a:ext>
          </a:extLst>
        </xdr:cNvPr>
        <xdr:cNvPicPr>
          <a:picLocks noChangeAspect="1"/>
        </xdr:cNvPicPr>
      </xdr:nvPicPr>
      <xdr:blipFill>
        <a:blip xmlns:r="http://schemas.openxmlformats.org/officeDocument/2006/relationships" r:embed="rId1"/>
        <a:stretch>
          <a:fillRect/>
        </a:stretch>
      </xdr:blipFill>
      <xdr:spPr>
        <a:xfrm>
          <a:off x="3752850" y="1743523"/>
          <a:ext cx="3798570" cy="303636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156211</xdr:colOff>
      <xdr:row>8</xdr:row>
      <xdr:rowOff>97155</xdr:rowOff>
    </xdr:from>
    <xdr:to>
      <xdr:col>11</xdr:col>
      <xdr:colOff>194045</xdr:colOff>
      <xdr:row>24</xdr:row>
      <xdr:rowOff>41910</xdr:rowOff>
    </xdr:to>
    <xdr:pic>
      <xdr:nvPicPr>
        <xdr:cNvPr id="3" name="Picture 2">
          <a:extLst>
            <a:ext uri="{FF2B5EF4-FFF2-40B4-BE49-F238E27FC236}">
              <a16:creationId xmlns:a16="http://schemas.microsoft.com/office/drawing/2014/main" id="{0D0FEBB3-FA97-A7CC-94A2-1A5A513978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98571" y="1666875"/>
          <a:ext cx="4137394" cy="31146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167640</xdr:colOff>
      <xdr:row>8</xdr:row>
      <xdr:rowOff>154305</xdr:rowOff>
    </xdr:from>
    <xdr:to>
      <xdr:col>12</xdr:col>
      <xdr:colOff>228600</xdr:colOff>
      <xdr:row>28</xdr:row>
      <xdr:rowOff>5080</xdr:rowOff>
    </xdr:to>
    <xdr:pic>
      <xdr:nvPicPr>
        <xdr:cNvPr id="3" name="Picture 2">
          <a:extLst>
            <a:ext uri="{FF2B5EF4-FFF2-40B4-BE49-F238E27FC236}">
              <a16:creationId xmlns:a16="http://schemas.microsoft.com/office/drawing/2014/main" id="{E9F9C618-BE10-35FC-ED36-820DA68B07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1440" y="1663065"/>
          <a:ext cx="4884420" cy="366331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121920</xdr:colOff>
      <xdr:row>8</xdr:row>
      <xdr:rowOff>152400</xdr:rowOff>
    </xdr:from>
    <xdr:to>
      <xdr:col>10</xdr:col>
      <xdr:colOff>91440</xdr:colOff>
      <xdr:row>24</xdr:row>
      <xdr:rowOff>53340</xdr:rowOff>
    </xdr:to>
    <xdr:pic>
      <xdr:nvPicPr>
        <xdr:cNvPr id="3" name="Picture 2">
          <a:extLst>
            <a:ext uri="{FF2B5EF4-FFF2-40B4-BE49-F238E27FC236}">
              <a16:creationId xmlns:a16="http://schemas.microsoft.com/office/drawing/2014/main" id="{E3971C68-9FA9-AE2A-CBDE-1BE3483030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5720" y="1661160"/>
          <a:ext cx="3931920" cy="29489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137160</xdr:colOff>
      <xdr:row>8</xdr:row>
      <xdr:rowOff>135254</xdr:rowOff>
    </xdr:from>
    <xdr:to>
      <xdr:col>10</xdr:col>
      <xdr:colOff>5080</xdr:colOff>
      <xdr:row>23</xdr:row>
      <xdr:rowOff>152399</xdr:rowOff>
    </xdr:to>
    <xdr:pic>
      <xdr:nvPicPr>
        <xdr:cNvPr id="5" name="Picture 4">
          <a:extLst>
            <a:ext uri="{FF2B5EF4-FFF2-40B4-BE49-F238E27FC236}">
              <a16:creationId xmlns:a16="http://schemas.microsoft.com/office/drawing/2014/main" id="{271BD8E0-68DA-7450-982F-5F933EF556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0960" y="1644014"/>
          <a:ext cx="3832860" cy="287464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769620</xdr:colOff>
      <xdr:row>8</xdr:row>
      <xdr:rowOff>60960</xdr:rowOff>
    </xdr:from>
    <xdr:to>
      <xdr:col>12</xdr:col>
      <xdr:colOff>10160</xdr:colOff>
      <xdr:row>24</xdr:row>
      <xdr:rowOff>60960</xdr:rowOff>
    </xdr:to>
    <xdr:pic>
      <xdr:nvPicPr>
        <xdr:cNvPr id="3" name="Picture 2">
          <a:extLst>
            <a:ext uri="{FF2B5EF4-FFF2-40B4-BE49-F238E27FC236}">
              <a16:creationId xmlns:a16="http://schemas.microsoft.com/office/drawing/2014/main" id="{20A4DA7B-96B8-2D7E-1446-4D060BC59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3420" y="1569720"/>
          <a:ext cx="4064000" cy="304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175260</xdr:colOff>
      <xdr:row>8</xdr:row>
      <xdr:rowOff>137160</xdr:rowOff>
    </xdr:from>
    <xdr:to>
      <xdr:col>11</xdr:col>
      <xdr:colOff>204584</xdr:colOff>
      <xdr:row>23</xdr:row>
      <xdr:rowOff>108449</xdr:rowOff>
    </xdr:to>
    <xdr:pic>
      <xdr:nvPicPr>
        <xdr:cNvPr id="2" name="Picture 1">
          <a:extLst>
            <a:ext uri="{FF2B5EF4-FFF2-40B4-BE49-F238E27FC236}">
              <a16:creationId xmlns:a16="http://schemas.microsoft.com/office/drawing/2014/main" id="{8B19A6F3-8ADE-7F5F-CEAC-364E62089F66}"/>
            </a:ext>
          </a:extLst>
        </xdr:cNvPr>
        <xdr:cNvPicPr>
          <a:picLocks noChangeAspect="1"/>
        </xdr:cNvPicPr>
      </xdr:nvPicPr>
      <xdr:blipFill>
        <a:blip xmlns:r="http://schemas.openxmlformats.org/officeDocument/2006/relationships" r:embed="rId1"/>
        <a:stretch>
          <a:fillRect/>
        </a:stretch>
      </xdr:blipFill>
      <xdr:spPr>
        <a:xfrm>
          <a:off x="3909060" y="1645920"/>
          <a:ext cx="4243184" cy="28287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148589</xdr:colOff>
      <xdr:row>9</xdr:row>
      <xdr:rowOff>49530</xdr:rowOff>
    </xdr:from>
    <xdr:to>
      <xdr:col>11</xdr:col>
      <xdr:colOff>225187</xdr:colOff>
      <xdr:row>23</xdr:row>
      <xdr:rowOff>125730</xdr:rowOff>
    </xdr:to>
    <xdr:pic>
      <xdr:nvPicPr>
        <xdr:cNvPr id="2" name="Picture 1">
          <a:extLst>
            <a:ext uri="{FF2B5EF4-FFF2-40B4-BE49-F238E27FC236}">
              <a16:creationId xmlns:a16="http://schemas.microsoft.com/office/drawing/2014/main" id="{4DBA6AE4-6A91-21D2-3EDE-231FCAFFDB22}"/>
            </a:ext>
          </a:extLst>
        </xdr:cNvPr>
        <xdr:cNvPicPr>
          <a:picLocks noChangeAspect="1"/>
        </xdr:cNvPicPr>
      </xdr:nvPicPr>
      <xdr:blipFill>
        <a:blip xmlns:r="http://schemas.openxmlformats.org/officeDocument/2006/relationships" r:embed="rId1"/>
        <a:stretch>
          <a:fillRect/>
        </a:stretch>
      </xdr:blipFill>
      <xdr:spPr>
        <a:xfrm>
          <a:off x="3790949" y="1817370"/>
          <a:ext cx="4176158" cy="284988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5</xdr:col>
      <xdr:colOff>167640</xdr:colOff>
      <xdr:row>8</xdr:row>
      <xdr:rowOff>76200</xdr:rowOff>
    </xdr:from>
    <xdr:to>
      <xdr:col>9</xdr:col>
      <xdr:colOff>589009</xdr:colOff>
      <xdr:row>24</xdr:row>
      <xdr:rowOff>52250</xdr:rowOff>
    </xdr:to>
    <xdr:pic>
      <xdr:nvPicPr>
        <xdr:cNvPr id="2" name="Picture 1">
          <a:extLst>
            <a:ext uri="{FF2B5EF4-FFF2-40B4-BE49-F238E27FC236}">
              <a16:creationId xmlns:a16="http://schemas.microsoft.com/office/drawing/2014/main" id="{06A9C8F7-C32F-B740-79F7-40307B2F8500}"/>
            </a:ext>
          </a:extLst>
        </xdr:cNvPr>
        <xdr:cNvPicPr>
          <a:picLocks noChangeAspect="1"/>
        </xdr:cNvPicPr>
      </xdr:nvPicPr>
      <xdr:blipFill>
        <a:blip xmlns:r="http://schemas.openxmlformats.org/officeDocument/2006/relationships" r:embed="rId1"/>
        <a:stretch>
          <a:fillRect/>
        </a:stretch>
      </xdr:blipFill>
      <xdr:spPr>
        <a:xfrm>
          <a:off x="3901440" y="1584960"/>
          <a:ext cx="3591289" cy="3024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158116</xdr:colOff>
      <xdr:row>8</xdr:row>
      <xdr:rowOff>108585</xdr:rowOff>
    </xdr:from>
    <xdr:to>
      <xdr:col>11</xdr:col>
      <xdr:colOff>430234</xdr:colOff>
      <xdr:row>24</xdr:row>
      <xdr:rowOff>123825</xdr:rowOff>
    </xdr:to>
    <xdr:pic>
      <xdr:nvPicPr>
        <xdr:cNvPr id="2" name="Picture 1">
          <a:extLst>
            <a:ext uri="{FF2B5EF4-FFF2-40B4-BE49-F238E27FC236}">
              <a16:creationId xmlns:a16="http://schemas.microsoft.com/office/drawing/2014/main" id="{D7499267-8F73-7373-DB9A-F2995F7B5CF8}"/>
            </a:ext>
          </a:extLst>
        </xdr:cNvPr>
        <xdr:cNvPicPr>
          <a:picLocks noChangeAspect="1"/>
        </xdr:cNvPicPr>
      </xdr:nvPicPr>
      <xdr:blipFill>
        <a:blip xmlns:r="http://schemas.openxmlformats.org/officeDocument/2006/relationships" r:embed="rId1"/>
        <a:stretch>
          <a:fillRect/>
        </a:stretch>
      </xdr:blipFill>
      <xdr:spPr>
        <a:xfrm>
          <a:off x="3800476" y="1678305"/>
          <a:ext cx="4371678" cy="31851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268605</xdr:colOff>
      <xdr:row>8</xdr:row>
      <xdr:rowOff>72391</xdr:rowOff>
    </xdr:from>
    <xdr:to>
      <xdr:col>11</xdr:col>
      <xdr:colOff>228600</xdr:colOff>
      <xdr:row>24</xdr:row>
      <xdr:rowOff>125825</xdr:rowOff>
    </xdr:to>
    <xdr:pic>
      <xdr:nvPicPr>
        <xdr:cNvPr id="3" name="Picture 2">
          <a:extLst>
            <a:ext uri="{FF2B5EF4-FFF2-40B4-BE49-F238E27FC236}">
              <a16:creationId xmlns:a16="http://schemas.microsoft.com/office/drawing/2014/main" id="{8AF40C1A-8995-28FA-5D81-D647D77873D3}"/>
            </a:ext>
          </a:extLst>
        </xdr:cNvPr>
        <xdr:cNvPicPr>
          <a:picLocks noChangeAspect="1"/>
        </xdr:cNvPicPr>
      </xdr:nvPicPr>
      <xdr:blipFill>
        <a:blip xmlns:r="http://schemas.openxmlformats.org/officeDocument/2006/relationships" r:embed="rId1"/>
        <a:stretch>
          <a:fillRect/>
        </a:stretch>
      </xdr:blipFill>
      <xdr:spPr>
        <a:xfrm>
          <a:off x="3910965" y="1642111"/>
          <a:ext cx="4059555" cy="32233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156210</xdr:colOff>
      <xdr:row>8</xdr:row>
      <xdr:rowOff>42390</xdr:rowOff>
    </xdr:from>
    <xdr:to>
      <xdr:col>10</xdr:col>
      <xdr:colOff>236220</xdr:colOff>
      <xdr:row>24</xdr:row>
      <xdr:rowOff>396</xdr:rowOff>
    </xdr:to>
    <xdr:pic>
      <xdr:nvPicPr>
        <xdr:cNvPr id="3" name="Picture 2">
          <a:extLst>
            <a:ext uri="{FF2B5EF4-FFF2-40B4-BE49-F238E27FC236}">
              <a16:creationId xmlns:a16="http://schemas.microsoft.com/office/drawing/2014/main" id="{5610C0E2-7EC0-B48E-34AB-5CCDDB2188BC}"/>
            </a:ext>
          </a:extLst>
        </xdr:cNvPr>
        <xdr:cNvPicPr>
          <a:picLocks noChangeAspect="1"/>
        </xdr:cNvPicPr>
      </xdr:nvPicPr>
      <xdr:blipFill>
        <a:blip xmlns:r="http://schemas.openxmlformats.org/officeDocument/2006/relationships" r:embed="rId1"/>
        <a:stretch>
          <a:fillRect/>
        </a:stretch>
      </xdr:blipFill>
      <xdr:spPr>
        <a:xfrm>
          <a:off x="3798570" y="1612110"/>
          <a:ext cx="3928110" cy="31203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7620</xdr:colOff>
      <xdr:row>0</xdr:row>
      <xdr:rowOff>7620</xdr:rowOff>
    </xdr:from>
    <xdr:to>
      <xdr:col>12</xdr:col>
      <xdr:colOff>419417</xdr:colOff>
      <xdr:row>14</xdr:row>
      <xdr:rowOff>99298</xdr:rowOff>
    </xdr:to>
    <xdr:pic>
      <xdr:nvPicPr>
        <xdr:cNvPr id="3" name="Picture 2">
          <a:extLst>
            <a:ext uri="{FF2B5EF4-FFF2-40B4-BE49-F238E27FC236}">
              <a16:creationId xmlns:a16="http://schemas.microsoft.com/office/drawing/2014/main" id="{FD84BB1C-9BFF-555F-25E5-967A6F59E589}"/>
            </a:ext>
          </a:extLst>
        </xdr:cNvPr>
        <xdr:cNvPicPr>
          <a:picLocks noChangeAspect="1"/>
        </xdr:cNvPicPr>
      </xdr:nvPicPr>
      <xdr:blipFill>
        <a:blip xmlns:r="http://schemas.openxmlformats.org/officeDocument/2006/relationships" r:embed="rId1"/>
        <a:stretch>
          <a:fillRect/>
        </a:stretch>
      </xdr:blipFill>
      <xdr:spPr>
        <a:xfrm>
          <a:off x="5341620" y="7620"/>
          <a:ext cx="3657917" cy="2743438"/>
        </a:xfrm>
        <a:prstGeom prst="rect">
          <a:avLst/>
        </a:prstGeom>
      </xdr:spPr>
    </xdr:pic>
    <xdr:clientData/>
  </xdr:twoCellAnchor>
  <xdr:twoCellAnchor editAs="oneCell">
    <xdr:from>
      <xdr:col>12</xdr:col>
      <xdr:colOff>472440</xdr:colOff>
      <xdr:row>0</xdr:row>
      <xdr:rowOff>7619</xdr:rowOff>
    </xdr:from>
    <xdr:to>
      <xdr:col>17</xdr:col>
      <xdr:colOff>281940</xdr:colOff>
      <xdr:row>14</xdr:row>
      <xdr:rowOff>81914</xdr:rowOff>
    </xdr:to>
    <xdr:pic>
      <xdr:nvPicPr>
        <xdr:cNvPr id="6" name="Picture 5">
          <a:extLst>
            <a:ext uri="{FF2B5EF4-FFF2-40B4-BE49-F238E27FC236}">
              <a16:creationId xmlns:a16="http://schemas.microsoft.com/office/drawing/2014/main" id="{4F825232-D3CA-E1AA-CB95-6215DE742E89}"/>
            </a:ext>
          </a:extLst>
        </xdr:cNvPr>
        <xdr:cNvPicPr>
          <a:picLocks noChangeAspect="1"/>
        </xdr:cNvPicPr>
      </xdr:nvPicPr>
      <xdr:blipFill>
        <a:blip xmlns:r="http://schemas.openxmlformats.org/officeDocument/2006/relationships" r:embed="rId2"/>
        <a:stretch>
          <a:fillRect/>
        </a:stretch>
      </xdr:blipFill>
      <xdr:spPr>
        <a:xfrm>
          <a:off x="9052560" y="7619"/>
          <a:ext cx="3634740" cy="2726055"/>
        </a:xfrm>
        <a:prstGeom prst="rect">
          <a:avLst/>
        </a:prstGeom>
      </xdr:spPr>
    </xdr:pic>
    <xdr:clientData/>
  </xdr:twoCellAnchor>
  <xdr:twoCellAnchor editAs="oneCell">
    <xdr:from>
      <xdr:col>9</xdr:col>
      <xdr:colOff>38100</xdr:colOff>
      <xdr:row>11</xdr:row>
      <xdr:rowOff>60960</xdr:rowOff>
    </xdr:from>
    <xdr:to>
      <xdr:col>14</xdr:col>
      <xdr:colOff>38417</xdr:colOff>
      <xdr:row>25</xdr:row>
      <xdr:rowOff>137398</xdr:rowOff>
    </xdr:to>
    <xdr:pic>
      <xdr:nvPicPr>
        <xdr:cNvPr id="7" name="Picture 6">
          <a:extLst>
            <a:ext uri="{FF2B5EF4-FFF2-40B4-BE49-F238E27FC236}">
              <a16:creationId xmlns:a16="http://schemas.microsoft.com/office/drawing/2014/main" id="{B685DFC9-E154-92B4-DAE9-E2CFF42D5012}"/>
            </a:ext>
          </a:extLst>
        </xdr:cNvPr>
        <xdr:cNvPicPr>
          <a:picLocks noChangeAspect="1"/>
        </xdr:cNvPicPr>
      </xdr:nvPicPr>
      <xdr:blipFill>
        <a:blip xmlns:r="http://schemas.openxmlformats.org/officeDocument/2006/relationships" r:embed="rId3"/>
        <a:stretch>
          <a:fillRect/>
        </a:stretch>
      </xdr:blipFill>
      <xdr:spPr>
        <a:xfrm>
          <a:off x="6957060" y="2141220"/>
          <a:ext cx="3657917"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495300</xdr:colOff>
      <xdr:row>8</xdr:row>
      <xdr:rowOff>114300</xdr:rowOff>
    </xdr:from>
    <xdr:to>
      <xdr:col>11</xdr:col>
      <xdr:colOff>347059</xdr:colOff>
      <xdr:row>24</xdr:row>
      <xdr:rowOff>80272</xdr:rowOff>
    </xdr:to>
    <xdr:pic>
      <xdr:nvPicPr>
        <xdr:cNvPr id="3" name="Picture 2">
          <a:extLst>
            <a:ext uri="{FF2B5EF4-FFF2-40B4-BE49-F238E27FC236}">
              <a16:creationId xmlns:a16="http://schemas.microsoft.com/office/drawing/2014/main" id="{1EAEEB6A-7ACE-1EB9-9F54-065672D8B866}"/>
            </a:ext>
          </a:extLst>
        </xdr:cNvPr>
        <xdr:cNvPicPr>
          <a:picLocks noChangeAspect="1"/>
        </xdr:cNvPicPr>
      </xdr:nvPicPr>
      <xdr:blipFill>
        <a:blip xmlns:r="http://schemas.openxmlformats.org/officeDocument/2006/relationships" r:embed="rId1"/>
        <a:stretch>
          <a:fillRect/>
        </a:stretch>
      </xdr:blipFill>
      <xdr:spPr>
        <a:xfrm>
          <a:off x="4137660" y="1684020"/>
          <a:ext cx="3951319" cy="31358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184785</xdr:colOff>
      <xdr:row>8</xdr:row>
      <xdr:rowOff>89535</xdr:rowOff>
    </xdr:from>
    <xdr:to>
      <xdr:col>11</xdr:col>
      <xdr:colOff>98689</xdr:colOff>
      <xdr:row>24</xdr:row>
      <xdr:rowOff>64770</xdr:rowOff>
    </xdr:to>
    <xdr:pic>
      <xdr:nvPicPr>
        <xdr:cNvPr id="3" name="Picture 2">
          <a:extLst>
            <a:ext uri="{FF2B5EF4-FFF2-40B4-BE49-F238E27FC236}">
              <a16:creationId xmlns:a16="http://schemas.microsoft.com/office/drawing/2014/main" id="{E0FE91A4-2226-07EB-3E7D-3E25B90EF47A}"/>
            </a:ext>
          </a:extLst>
        </xdr:cNvPr>
        <xdr:cNvPicPr>
          <a:picLocks noChangeAspect="1"/>
        </xdr:cNvPicPr>
      </xdr:nvPicPr>
      <xdr:blipFill>
        <a:blip xmlns:r="http://schemas.openxmlformats.org/officeDocument/2006/relationships" r:embed="rId1"/>
        <a:stretch>
          <a:fillRect/>
        </a:stretch>
      </xdr:blipFill>
      <xdr:spPr>
        <a:xfrm>
          <a:off x="3827145" y="1659255"/>
          <a:ext cx="4013464" cy="314515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chard Southwell" refreshedDate="45934.504858101849" createdVersion="8" refreshedVersion="8" minRefreshableVersion="3" recordCount="44" xr:uid="{7C758DB8-2A7C-47B7-AAC7-B6795B5DD70A}">
  <cacheSource type="worksheet">
    <worksheetSource ref="A1:U45" sheet="Data"/>
  </cacheSource>
  <cacheFields count="21">
    <cacheField name="Key" numFmtId="0">
      <sharedItems containsSemiMixedTypes="0" containsString="0" containsNumber="1" containsInteger="1" minValue="1" maxValue="47"/>
    </cacheField>
    <cacheField name="Date Added" numFmtId="14">
      <sharedItems containsNonDate="0" containsDate="1" containsString="0" containsBlank="1" minDate="2024-08-20T00:00:00" maxDate="2024-09-04T00:00:00"/>
    </cacheField>
    <cacheField name="Last Edited" numFmtId="14">
      <sharedItems containsNonDate="0" containsDate="1" containsString="0" containsBlank="1" minDate="2024-08-20T00:00:00" maxDate="2025-09-10T00:00:00"/>
    </cacheField>
    <cacheField name="Project Title" numFmtId="14">
      <sharedItems count="49">
        <s v="Library Building Capital Reserve"/>
        <s v="Visitors Center - Ongoing Maintenance"/>
        <s v="Town Hall - Engineering Study for Stair Repair"/>
        <s v="Highway Garage - unheated addition for equipment storage"/>
        <s v="Swimming Pool"/>
        <s v="Pool Complex"/>
        <s v="Other Rec. Properties - Snack Shack"/>
        <s v="Gazebo"/>
        <s v="Utility Building"/>
        <s v="Elm Street Ball Park"/>
        <s v="Basketball Court"/>
        <s v="Tennis Court"/>
        <s v="Future Transfer Station - Full"/>
        <s v="Future Public Safety Building"/>
        <s v="Solar Array"/>
        <s v="Prospect Street Building"/>
        <s v="TA3500 - Trailer"/>
        <s v="2020 Explorer (Cruiser 2)"/>
        <s v="2023 Charger (Cruiser 1)"/>
        <s v="2019 Explorer  (Cruiser 4)"/>
        <s v="2025 Explorer (Cruiser 3)"/>
        <s v="2017 FT581 Trailer"/>
        <s v="2020 M2 106 (Dump Truck John ) - 5 Ton"/>
        <s v="2019 Ram 1500 Pickup (tradeable)"/>
        <s v="2016 F350 - 1 Ton  (from Water Dept.)"/>
        <s v="2018 Dump Truck - 5 Ton (Chris)"/>
        <s v="2015 Loader 420 F2 IT (backhoe)"/>
        <s v="2011 Dump Truck (Brett) - 5 Ton"/>
        <s v="2009 Dump Truck (Rick) - 5 Ton"/>
        <s v="1973 Grader"/>
        <s v="1085D - Heavy Equipment"/>
        <s v="2023 Ram 5500 1 Ton"/>
        <s v="2020 926M (Loader)"/>
        <s v="2016 MSVII Ambulance"/>
        <s v="2004 Fire Truck"/>
        <s v="2000 FL-80 - Pumper"/>
        <s v="1998 Tanker"/>
        <s v="1977 F150 Brush Truck"/>
        <s v="1948 Fire Truck"/>
        <s v="2025 New Fire Truck"/>
        <s v="Prospect Street Bridge"/>
        <s v="Future Transfer Station - Full (bond)"/>
        <s v="Future Transfer Station - Phase 1"/>
        <s v="Town Hall - Other upgrades and repairs"/>
        <s v="2018 Explorer (Cruiser 3)" u="1"/>
        <s v="Visitors Center - Catch up deferred maintenance" u="1"/>
        <s v="Town Hall - Stair Repair" u="1"/>
        <s v="Highway Garage" u="1"/>
        <s v="Other Rec. Properties" u="1"/>
      </sharedItems>
    </cacheField>
    <cacheField name="Department" numFmtId="14">
      <sharedItems count="9">
        <s v="Library"/>
        <s v="General Govt Buildings"/>
        <s v="Recreation"/>
        <s v="Cemetery"/>
        <s v="Fire, EMS &amp; Police"/>
        <s v="Fire &amp; Rescue"/>
        <s v="Police"/>
        <s v="Highway"/>
        <s v="Cemetary" u="1"/>
      </sharedItems>
    </cacheField>
    <cacheField name="Project Type" numFmtId="14">
      <sharedItems/>
    </cacheField>
    <cacheField name="Committee Assessment" numFmtId="14">
      <sharedItems/>
    </cacheField>
    <cacheField name="Expenditure Year" numFmtId="0">
      <sharedItems containsMixedTypes="1" containsNumber="1" containsInteger="1" minValue="0" maxValue="2045" count="14">
        <n v="2026"/>
        <n v="2025"/>
        <n v="2027"/>
        <n v="2028"/>
        <s v="No Planned Expenditure"/>
        <n v="2029"/>
        <n v="2031"/>
        <n v="2035"/>
        <n v="2033"/>
        <n v="2030"/>
        <n v="2039"/>
        <n v="2034"/>
        <n v="2045"/>
        <n v="0" u="1"/>
      </sharedItems>
    </cacheField>
    <cacheField name="Estimated Life" numFmtId="0">
      <sharedItems/>
    </cacheField>
    <cacheField name="Estimated Cost" numFmtId="166">
      <sharedItems containsSemiMixedTypes="0" containsString="0" containsNumber="1" containsInteger="1" minValue="0" maxValue="5000000"/>
    </cacheField>
    <cacheField name="Base Year" numFmtId="0">
      <sharedItems containsSemiMixedTypes="0" containsString="0" containsNumber="1" containsInteger="1" minValue="2025" maxValue="2035"/>
    </cacheField>
    <cacheField name="Likely Funding Source" numFmtId="14">
      <sharedItems/>
    </cacheField>
    <cacheField name="CRF Account" numFmtId="14">
      <sharedItems count="9">
        <s v="Library"/>
        <s v="Town Building Maintenance"/>
        <s v="Pool/Rec Facilities "/>
        <s v="Inactive"/>
        <s v="Police Cruiser"/>
        <s v="Highway Equipment"/>
        <s v="Ambulance"/>
        <s v="Fire Truck"/>
        <s v="Road Maintenance" u="1"/>
      </sharedItems>
    </cacheField>
    <cacheField name="Estimated Inflation Rate" numFmtId="9">
      <sharedItems containsSemiMixedTypes="0" containsString="0" containsNumber="1" minValue="0.05" maxValue="0.05"/>
    </cacheField>
    <cacheField name="Project Description" numFmtId="14">
      <sharedItems longText="1"/>
    </cacheField>
    <cacheField name="FY2025" numFmtId="44">
      <sharedItems containsSemiMixedTypes="0" containsString="0" containsNumber="1" containsInteger="1" minValue="0" maxValue="0"/>
    </cacheField>
    <cacheField name="FY2026" numFmtId="44">
      <sharedItems containsSemiMixedTypes="0" containsString="0" containsNumber="1" containsInteger="1" minValue="0" maxValue="40000"/>
    </cacheField>
    <cacheField name="FY2027" numFmtId="44">
      <sharedItems containsSemiMixedTypes="0" containsString="0" containsNumber="1" containsInteger="1" minValue="0" maxValue="1000000"/>
    </cacheField>
    <cacheField name="FY2028" numFmtId="44">
      <sharedItems containsSemiMixedTypes="0" containsString="0" containsNumber="1" containsInteger="1" minValue="0" maxValue="0"/>
    </cacheField>
    <cacheField name="FY2029" numFmtId="44">
      <sharedItems containsSemiMixedTypes="0" containsString="0" containsNumber="1" containsInteger="1" minValue="0" maxValue="0"/>
    </cacheField>
    <cacheField name="FY2030" numFmtId="4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n v="1"/>
    <d v="2024-09-03T00:00:00"/>
    <d v="2025-08-26T00:00:00"/>
    <x v="0"/>
    <x v="0"/>
    <s v="Repair/Upgrade"/>
    <s v="No Recommendation"/>
    <x v="0"/>
    <s v="5 years or less"/>
    <n v="0"/>
    <n v="2025"/>
    <s v="Budget or Warrant Article"/>
    <x v="0"/>
    <n v="0.05"/>
    <s v="8/26/2025 - SB does not control capital projects_x000a__x000a_Prior Year Notes:_x000a_Discuss deferring capital fund request and allocating elsewhere (transfer station).  Budget year 2025."/>
    <n v="0"/>
    <n v="0"/>
    <n v="0"/>
    <n v="0"/>
    <n v="0"/>
    <n v="0"/>
  </r>
  <r>
    <n v="2"/>
    <d v="2024-09-03T00:00:00"/>
    <d v="2025-08-26T00:00:00"/>
    <x v="1"/>
    <x v="1"/>
    <s v="Repair/Upgrade"/>
    <s v="Defer Short Term"/>
    <x v="0"/>
    <s v="5 years or less"/>
    <n v="0"/>
    <n v="2025"/>
    <s v="Budget or Warrant Article"/>
    <x v="1"/>
    <n v="0.05"/>
    <s v="_x000a_8/26/2025 - No new projects &gt;$25k for coming year. Fund GGB reserve recognizing that there will be future repairs and maintenence required._x000a__x000a_Prior Year Notes:_x000a_Repairs to roof were approved and allocated for 2025.  However, there is likely additional foundation and drainage work to be done._x000a_Increase GGB capital reserve ask to $30k (from $20k) for additional repairs in near future?_x000a__x000a_What is the Town's goal for this building?"/>
    <n v="0"/>
    <n v="0"/>
    <n v="0"/>
    <n v="0"/>
    <n v="0"/>
    <n v="0"/>
  </r>
  <r>
    <n v="3"/>
    <d v="2024-09-03T00:00:00"/>
    <d v="2025-08-26T00:00:00"/>
    <x v="2"/>
    <x v="1"/>
    <s v="Repair/Upgrade"/>
    <s v="Recommend"/>
    <x v="1"/>
    <s v="25+ years"/>
    <n v="25000"/>
    <n v="2025"/>
    <s v="Reserve Fund"/>
    <x v="1"/>
    <n v="0.05"/>
    <s v="_x000a_8/26/2025 - Need engineering report (water remediation). Study would cost ~ $25k. Hope to roll actual repairs into Public Safety Bldg._x000a__x000a_Prior Year Notes:_x000a_Front granite steps securing railing and reparing broken/chipped granite.  Stabilize stairs. _x000a_Estimated cost is a suggested ask for GGB capital reserve fund - - warrant article._x000a__x000a_Increase GGB capital reserve ask by $10k to offset future cost of repairing steps._x000a__x000a_Working on finding a mason/contractor to look at project."/>
    <n v="0"/>
    <n v="25000"/>
    <n v="0"/>
    <n v="0"/>
    <n v="0"/>
    <n v="0"/>
  </r>
  <r>
    <n v="4"/>
    <d v="2024-08-20T00:00:00"/>
    <d v="2025-08-26T00:00:00"/>
    <x v="3"/>
    <x v="1"/>
    <s v="Repair/Upgrade"/>
    <s v="Defer Short Term"/>
    <x v="0"/>
    <s v="25+ years"/>
    <n v="0"/>
    <n v="2025"/>
    <s v="Budget or Warrant Article"/>
    <x v="1"/>
    <n v="0.05"/>
    <s v="8/26/2025 - Project mentioned but undefined. When would he like built?"/>
    <n v="0"/>
    <n v="0"/>
    <n v="0"/>
    <n v="0"/>
    <n v="0"/>
    <n v="0"/>
  </r>
  <r>
    <n v="5"/>
    <d v="2024-08-20T00:00:00"/>
    <d v="2025-08-26T00:00:00"/>
    <x v="4"/>
    <x v="2"/>
    <s v="Repair/Upgrade"/>
    <s v="Defer Short Term"/>
    <x v="1"/>
    <s v="25+ years"/>
    <n v="0"/>
    <n v="2025"/>
    <s v="Budget or Warrant Article"/>
    <x v="2"/>
    <n v="0.05"/>
    <s v="8/26/2025 - Concrete pad has been repaired and roofs replaced in recent memory._x000a_No projects identified for 2026 - continue building reserve."/>
    <n v="0"/>
    <n v="0"/>
    <n v="0"/>
    <n v="0"/>
    <n v="0"/>
    <n v="0"/>
  </r>
  <r>
    <n v="6"/>
    <d v="2024-08-20T00:00:00"/>
    <d v="2025-08-26T00:00:00"/>
    <x v="5"/>
    <x v="2"/>
    <s v="Repair/Upgrade"/>
    <s v="Defer Short Term"/>
    <x v="1"/>
    <s v="25+ years"/>
    <n v="0"/>
    <n v="2025"/>
    <s v="Budget or Warrant Article"/>
    <x v="2"/>
    <n v="0.05"/>
    <s v="8/26/2025 - Concrete pad has been repaired and roofs replaced in recent memory._x000a_No projects identified for 2026 - continue building reserve."/>
    <n v="0"/>
    <n v="0"/>
    <n v="0"/>
    <n v="0"/>
    <n v="0"/>
    <n v="0"/>
  </r>
  <r>
    <n v="10"/>
    <d v="2024-08-20T00:00:00"/>
    <d v="2025-08-26T00:00:00"/>
    <x v="6"/>
    <x v="2"/>
    <s v="Repair/Upgrade"/>
    <s v="Recommend"/>
    <x v="1"/>
    <s v="25+ years"/>
    <n v="5000"/>
    <n v="2025"/>
    <s v="Reserve Fund"/>
    <x v="2"/>
    <n v="0.05"/>
    <s v="8/26/2025 - Snack Shack upgrade/replacement - placholder value $40k._x000a__x000a_Prior year comments_x000a_Tennis Courts, Basketball Courts, Ball fields, Playground, Future Skate Park and Gazebo._x000a__x000a_Snack shack replacement_x000a_Fencing (Basketball and ball fields) - use money in revolving or 10 fund_x000a_Landscaping playground."/>
    <n v="0"/>
    <n v="40000"/>
    <n v="0"/>
    <n v="0"/>
    <n v="0"/>
    <n v="0"/>
  </r>
  <r>
    <n v="11"/>
    <d v="2024-08-20T00:00:00"/>
    <d v="2025-08-26T00:00:00"/>
    <x v="7"/>
    <x v="2"/>
    <s v="Repair/Upgrade"/>
    <s v="No Recommendation"/>
    <x v="1"/>
    <s v="25+ years"/>
    <n v="2500"/>
    <n v="2025"/>
    <s v="Budget or Warrant Article"/>
    <x v="1"/>
    <n v="0.05"/>
    <s v="8/26/2025 - No expenditures for 2026_x000a__x000a_Prior Year Notes:_x000a_Add $2,500 to reserve for future repairs and maintenance."/>
    <n v="0"/>
    <n v="0"/>
    <n v="0"/>
    <n v="0"/>
    <n v="0"/>
    <n v="0"/>
  </r>
  <r>
    <n v="12"/>
    <d v="2024-08-20T00:00:00"/>
    <d v="2025-08-26T00:00:00"/>
    <x v="8"/>
    <x v="3"/>
    <s v="Repair/Upgrade"/>
    <s v="Defer Short Term"/>
    <x v="1"/>
    <s v="25+ years"/>
    <n v="0"/>
    <n v="2025"/>
    <s v="Budget or Warrant Article"/>
    <x v="1"/>
    <n v="0.05"/>
    <s v="8/26/2025 - MAY have a 2026 project. MM will check with Trustees._x000a__x000a_Placeholder - Request budget info from cemetery committee.  They have their own trust."/>
    <n v="0"/>
    <n v="0"/>
    <n v="0"/>
    <n v="0"/>
    <n v="0"/>
    <n v="0"/>
  </r>
  <r>
    <n v="13"/>
    <d v="2024-08-20T00:00:00"/>
    <d v="2025-08-26T00:00:00"/>
    <x v="9"/>
    <x v="2"/>
    <s v="Repair/Upgrade"/>
    <s v="Defer Long Term"/>
    <x v="2"/>
    <s v="25+ years"/>
    <n v="100000"/>
    <n v="2025"/>
    <s v="Reserve Fund"/>
    <x v="2"/>
    <n v="0.05"/>
    <s v="Abby is requesting quotes for fencing project. Funding needs to be planned and will likely require some non-taxpayer money._x000a__x000a_Resizing of fields is due to be complete Fall 2025. Paid out of rec budget."/>
    <n v="0"/>
    <n v="0"/>
    <n v="0"/>
    <n v="0"/>
    <n v="0"/>
    <n v="0"/>
  </r>
  <r>
    <n v="14"/>
    <d v="2024-08-20T00:00:00"/>
    <d v="2025-08-26T00:00:00"/>
    <x v="10"/>
    <x v="2"/>
    <s v="Repair/Upgrade"/>
    <s v="Defer Short Term"/>
    <x v="1"/>
    <s v="25+ years"/>
    <n v="0"/>
    <n v="2025"/>
    <s v="Budget or Warrant Article"/>
    <x v="1"/>
    <n v="0.05"/>
    <s v="Placeholder."/>
    <n v="0"/>
    <n v="0"/>
    <n v="0"/>
    <n v="0"/>
    <n v="0"/>
    <n v="0"/>
  </r>
  <r>
    <n v="15"/>
    <d v="2024-08-20T00:00:00"/>
    <d v="2025-08-26T00:00:00"/>
    <x v="11"/>
    <x v="2"/>
    <s v="Repair/Upgrade"/>
    <s v="Defer Short Term"/>
    <x v="1"/>
    <s v="25+ years"/>
    <n v="0"/>
    <n v="2025"/>
    <s v="Budget or Warrant Article"/>
    <x v="2"/>
    <n v="0.05"/>
    <s v="8/26/2025 - Cracking at base of net posts will need to be repaired. Ongoing maintenance/resurfacing."/>
    <n v="0"/>
    <n v="0"/>
    <n v="0"/>
    <n v="0"/>
    <n v="0"/>
    <n v="0"/>
  </r>
  <r>
    <n v="16"/>
    <d v="2024-09-03T00:00:00"/>
    <d v="2025-08-26T00:00:00"/>
    <x v="12"/>
    <x v="1"/>
    <s v="New"/>
    <s v="Recommend"/>
    <x v="0"/>
    <s v="25+ years"/>
    <n v="1000000"/>
    <n v="2025"/>
    <s v="State or Federal Grant"/>
    <x v="1"/>
    <n v="0.05"/>
    <s v="This option assumes a fully built transfer station using Aries Engineering design. _x000a_- Congressional Discretionary Spending submitted by Senator Sheehan_x000a_- EPA grant"/>
    <n v="0"/>
    <n v="0"/>
    <n v="1000000"/>
    <n v="0"/>
    <n v="0"/>
    <n v="0"/>
  </r>
  <r>
    <n v="17"/>
    <d v="2024-09-03T00:00:00"/>
    <d v="2025-08-26T00:00:00"/>
    <x v="13"/>
    <x v="4"/>
    <s v="New"/>
    <s v="Defer Short Term"/>
    <x v="3"/>
    <s v="25+ years"/>
    <n v="5000000"/>
    <n v="2025"/>
    <s v="Bond Issue"/>
    <x v="1"/>
    <n v="0.05"/>
    <s v="8/26/2025 - Engineering study is the next step - would come out of exisiting capital reserve._x000a__x000a__x000a_Very preliminary estimate._x000a_- No site selected_x000a_- No engineering plans"/>
    <n v="0"/>
    <n v="0"/>
    <n v="0"/>
    <n v="0"/>
    <n v="0"/>
    <n v="0"/>
  </r>
  <r>
    <n v="18"/>
    <d v="2024-08-20T00:00:00"/>
    <d v="2025-09-09T00:00:00"/>
    <x v="14"/>
    <x v="1"/>
    <s v="Repair/Upgrade"/>
    <s v="Defer Short Term"/>
    <x v="1"/>
    <s v="25+ years"/>
    <n v="0"/>
    <n v="2025"/>
    <s v="Budget or Warrant Article"/>
    <x v="1"/>
    <n v="0.05"/>
    <s v="9/9/2025_x000a_Need warranty info from energy commission.  30 year life expectancy. Capital expenditures &gt;$25k are unlikely. Maintenance (ballast failure) will be the first likely need at year 10. No need to  make specific request to GGB this year."/>
    <n v="0"/>
    <n v="0"/>
    <n v="0"/>
    <n v="0"/>
    <n v="0"/>
    <n v="0"/>
  </r>
  <r>
    <n v="19"/>
    <d v="2024-08-20T00:00:00"/>
    <d v="2025-09-09T00:00:00"/>
    <x v="15"/>
    <x v="1"/>
    <s v="Repair/Upgrade"/>
    <s v="Defer Short Term"/>
    <x v="1"/>
    <s v="25+ years"/>
    <n v="0"/>
    <n v="2025"/>
    <s v="Budget or Warrant Article"/>
    <x v="1"/>
    <n v="0.05"/>
    <s v="9/9/2025_x000a_Possible outdoor storage project in 2025 or 2026. See tab 4._x000a_Highway Department - needs new HVAC - - new boiler -- both are original to the building.  Big Ass Fan (BAF) with a vent._x000a_Windows have been replaced."/>
    <n v="0"/>
    <n v="0"/>
    <n v="0"/>
    <n v="0"/>
    <n v="0"/>
    <n v="0"/>
  </r>
  <r>
    <n v="20"/>
    <d v="2024-08-20T00:00:00"/>
    <d v="2025-09-09T00:00:00"/>
    <x v="16"/>
    <x v="5"/>
    <s v="Replacement"/>
    <s v="Defer Short Term"/>
    <x v="4"/>
    <s v="25+ years"/>
    <n v="2900"/>
    <n v="2025"/>
    <s v="Budget or Warrant Article"/>
    <x v="3"/>
    <n v="0.05"/>
    <s v="9/9/2025 -_x000a_Storage for Fire Department in parking lot. Will likely get more use when FD gets utility truck._x000a_Unlikely that Town would replace this for $25k, delete or retire this tab._x000a__x000a_"/>
    <n v="0"/>
    <n v="0"/>
    <n v="0"/>
    <n v="0"/>
    <n v="0"/>
    <n v="0"/>
  </r>
  <r>
    <n v="21"/>
    <d v="2024-08-20T00:00:00"/>
    <d v="2025-09-09T00:00:00"/>
    <x v="17"/>
    <x v="6"/>
    <s v="Replacement"/>
    <s v="Defer Short Term"/>
    <x v="0"/>
    <s v="5 years or less"/>
    <n v="0"/>
    <n v="2029"/>
    <s v="Reserve Fund"/>
    <x v="4"/>
    <n v="0.05"/>
    <s v="9/9/2025 -_x000a_Replacement cycle is slowing because the Department has been understaffed (3 years). This replacement may shift to 2027. Mary will check with Chief.                                                        9/28/2025 -_x000a_This replacement may shift to 2027. Hybrid may need to be replaced before the 2019 it will depend on which is worse at the end of year. Ideally this will be replaced 2029_x000a__x000a_Annual request from $25,000 to $35,000."/>
    <n v="0"/>
    <n v="0"/>
    <n v="0"/>
    <n v="0"/>
    <n v="0"/>
    <n v="0"/>
  </r>
  <r>
    <n v="22"/>
    <d v="2024-08-20T00:00:00"/>
    <d v="2025-09-09T00:00:00"/>
    <x v="18"/>
    <x v="6"/>
    <s v="Replacement"/>
    <s v="Defer Short Term"/>
    <x v="5"/>
    <s v="5 years or less"/>
    <n v="0"/>
    <n v="2029"/>
    <s v="Budget or Warrant Article"/>
    <x v="4"/>
    <n v="0.05"/>
    <s v="See tabs 21 and 23.  Life cycle is longer than patrol vehicles and will be the last to be replaced.  "/>
    <n v="0"/>
    <n v="0"/>
    <n v="0"/>
    <n v="0"/>
    <n v="0"/>
    <n v="0"/>
  </r>
  <r>
    <n v="23"/>
    <d v="2024-08-20T00:00:00"/>
    <d v="2025-09-09T00:00:00"/>
    <x v="19"/>
    <x v="6"/>
    <s v="Replacement"/>
    <s v="Defer Short Term"/>
    <x v="2"/>
    <s v="5 years or less"/>
    <n v="0"/>
    <n v="2026"/>
    <s v="Budget or Warrant Article"/>
    <x v="4"/>
    <n v="0.05"/>
    <s v="See tabs 21 and 23. Likely need to increase capital reserve or use unallocated fund balance and warrant article."/>
    <n v="0"/>
    <n v="0"/>
    <n v="0"/>
    <n v="0"/>
    <n v="0"/>
    <n v="0"/>
  </r>
  <r>
    <n v="24"/>
    <d v="2024-08-20T00:00:00"/>
    <d v="2025-09-09T00:00:00"/>
    <x v="20"/>
    <x v="6"/>
    <s v="Replacement"/>
    <s v="Defer Short Term"/>
    <x v="6"/>
    <s v="5 years or less"/>
    <n v="70000"/>
    <n v="2031"/>
    <s v="Budget or Warrant Article"/>
    <x v="4"/>
    <n v="0.05"/>
    <s v="See previous cruiser tabs_x000a_"/>
    <n v="0"/>
    <n v="0"/>
    <n v="0"/>
    <n v="0"/>
    <n v="0"/>
    <n v="0"/>
  </r>
  <r>
    <n v="25"/>
    <d v="2024-08-20T00:00:00"/>
    <d v="2025-09-09T00:00:00"/>
    <x v="21"/>
    <x v="6"/>
    <s v="Replacement"/>
    <s v="Defer Short Term"/>
    <x v="1"/>
    <s v="25+ years"/>
    <n v="3500"/>
    <n v="2025"/>
    <s v="Budget or Warrant Article"/>
    <x v="3"/>
    <n v="0.05"/>
    <s v="Located at 116 site.  Storage for police training materials.  May be retired and reused at future transfer station.  Not likely to be replaced._x000a__x000a_CONSIDER DELETING or RETIRING THIS TAB."/>
    <n v="0"/>
    <n v="0"/>
    <n v="0"/>
    <n v="0"/>
    <n v="0"/>
    <n v="0"/>
  </r>
  <r>
    <n v="26"/>
    <d v="2024-08-20T00:00:00"/>
    <d v="2025-09-09T00:00:00"/>
    <x v="22"/>
    <x v="7"/>
    <s v="Replacement"/>
    <s v="Defer Short Term"/>
    <x v="7"/>
    <s v="11-25 years"/>
    <n v="300000"/>
    <n v="2035"/>
    <s v="Reserve Fund"/>
    <x v="5"/>
    <n v="0.05"/>
    <s v="9/9/2025_x000a_Continue adding to capital reserve $50k.  This can also be replaced using revolving funds."/>
    <n v="0"/>
    <n v="0"/>
    <n v="0"/>
    <n v="0"/>
    <n v="0"/>
    <n v="0"/>
  </r>
  <r>
    <n v="27"/>
    <d v="2024-08-20T00:00:00"/>
    <d v="2024-10-08T00:00:00"/>
    <x v="23"/>
    <x v="7"/>
    <s v="Replacement"/>
    <s v="Defer Short Term"/>
    <x v="0"/>
    <s v="5 years or less"/>
    <n v="70000"/>
    <n v="2025"/>
    <s v="Budget or Warrant Article"/>
    <x v="5"/>
    <n v="0.05"/>
    <s v="Possible move to transfer station."/>
    <n v="0"/>
    <n v="0"/>
    <n v="0"/>
    <n v="0"/>
    <n v="0"/>
    <n v="0"/>
  </r>
  <r>
    <n v="28"/>
    <d v="2024-08-20T00:00:00"/>
    <d v="2025-09-09T00:00:00"/>
    <x v="24"/>
    <x v="7"/>
    <s v="Replacement"/>
    <s v="Defer Short Term"/>
    <x v="1"/>
    <s v="5 years or less"/>
    <n v="100000"/>
    <n v="2025"/>
    <s v="Reserve Fund"/>
    <x v="5"/>
    <n v="0.05"/>
    <s v="9/9/2025_x000a_This truck may or may not be replaced. FD got the last Water Department hand me down truck._x000a__x000a_9/11/2025 Brett:  Not a must have and if it is replaced it would be 5 years from now.  It does get used but depending on circumstances will determine if it's replaced."/>
    <n v="0"/>
    <n v="0"/>
    <n v="0"/>
    <n v="0"/>
    <n v="0"/>
    <n v="0"/>
  </r>
  <r>
    <n v="29"/>
    <d v="2024-08-20T00:00:00"/>
    <d v="2025-09-09T00:00:00"/>
    <x v="25"/>
    <x v="7"/>
    <s v="Replacement"/>
    <s v="Defer Short Term"/>
    <x v="8"/>
    <s v="6-10 years"/>
    <n v="300000"/>
    <n v="2025"/>
    <s v="Budget or Warrant Article"/>
    <x v="5"/>
    <n v="0.05"/>
    <s v="8/9/2025 - Need to look at large truck purchases coming up and compare to reserve and revolving fund."/>
    <n v="0"/>
    <n v="0"/>
    <n v="0"/>
    <n v="0"/>
    <n v="0"/>
    <n v="0"/>
  </r>
  <r>
    <n v="30"/>
    <d v="2024-08-20T00:00:00"/>
    <d v="2025-09-09T00:00:00"/>
    <x v="26"/>
    <x v="7"/>
    <s v="Replacement"/>
    <s v="Defer Short Term"/>
    <x v="9"/>
    <s v="11-25 years"/>
    <n v="101000"/>
    <n v="2025"/>
    <s v="Budget or Warrant Article"/>
    <x v="5"/>
    <n v="0.05"/>
    <s v="9/9/2025 - Review against capital plan and revolving fund."/>
    <n v="0"/>
    <n v="0"/>
    <n v="0"/>
    <n v="0"/>
    <n v="0"/>
    <n v="0"/>
  </r>
  <r>
    <n v="31"/>
    <d v="2024-08-20T00:00:00"/>
    <d v="2025-09-09T00:00:00"/>
    <x v="27"/>
    <x v="7"/>
    <s v="Replacement"/>
    <s v="Defer Short Term"/>
    <x v="0"/>
    <s v="25+ years"/>
    <n v="300000"/>
    <n v="2025"/>
    <s v="Reserve Fund"/>
    <x v="5"/>
    <n v="0.05"/>
    <s v="9/9/2025 - This replacement year will probably push out a few."/>
    <n v="0"/>
    <n v="0"/>
    <n v="0"/>
    <n v="0"/>
    <n v="0"/>
    <n v="0"/>
  </r>
  <r>
    <n v="32"/>
    <d v="2024-08-20T00:00:00"/>
    <d v="2025-09-09T00:00:00"/>
    <x v="28"/>
    <x v="7"/>
    <s v="Replacement"/>
    <s v="Defer Short Term"/>
    <x v="1"/>
    <s v="11-25 years"/>
    <n v="241041"/>
    <n v="2025"/>
    <s v="Reserve Fund"/>
    <x v="5"/>
    <n v="0.05"/>
    <s v="9/9/2025 - Being replaced in 2025 - ordered and paid for (funded)  09/28/2025 submitting a grant opportunity to pay $250,000 of the $300,000.  Truck is slated to be ready January 2026"/>
    <n v="0"/>
    <n v="0"/>
    <n v="0"/>
    <n v="0"/>
    <n v="0"/>
    <n v="0"/>
  </r>
  <r>
    <n v="33"/>
    <d v="2024-08-20T00:00:00"/>
    <d v="2024-10-08T00:00:00"/>
    <x v="29"/>
    <x v="7"/>
    <s v="Replacement"/>
    <s v="Defer Short Term"/>
    <x v="4"/>
    <s v="25+ years"/>
    <n v="0"/>
    <n v="2025"/>
    <s v="Budget or Warrant Article"/>
    <x v="3"/>
    <n v="0.05"/>
    <s v="9/9/2025_x000a_Very expensive to replace.  Currently grade 8 miles of road in Town. This will be dealt with when the inevitable happens. No need to plan for a replacement."/>
    <n v="0"/>
    <n v="0"/>
    <n v="0"/>
    <n v="0"/>
    <n v="0"/>
    <n v="0"/>
  </r>
  <r>
    <n v="34"/>
    <d v="2024-08-20T00:00:00"/>
    <d v="2025-09-09T00:00:00"/>
    <x v="30"/>
    <x v="7"/>
    <s v="Replacement"/>
    <s v="Defer Short Term"/>
    <x v="10"/>
    <s v="11-25 years"/>
    <n v="300000"/>
    <n v="2025"/>
    <s v="Budget or Warrant Article"/>
    <x v="5"/>
    <n v="0.05"/>
    <s v="9/9/2025 - No need to plan for replacement at this time - - 2039 replacement year"/>
    <n v="0"/>
    <n v="0"/>
    <n v="0"/>
    <n v="0"/>
    <n v="0"/>
    <n v="0"/>
  </r>
  <r>
    <n v="35"/>
    <d v="2024-08-20T00:00:00"/>
    <d v="2025-09-09T00:00:00"/>
    <x v="31"/>
    <x v="7"/>
    <s v="Replacement"/>
    <s v="Defer Short Term"/>
    <x v="8"/>
    <s v="6-10 years"/>
    <n v="100000"/>
    <n v="2025"/>
    <s v="Reserve Fund"/>
    <x v="5"/>
    <n v="0.05"/>
    <s v="9/9/2025 - Replacement is far in the future."/>
    <n v="0"/>
    <n v="0"/>
    <n v="0"/>
    <n v="0"/>
    <n v="0"/>
    <n v="0"/>
  </r>
  <r>
    <n v="36"/>
    <d v="2024-08-20T00:00:00"/>
    <d v="2025-09-09T00:00:00"/>
    <x v="32"/>
    <x v="7"/>
    <s v="Replacement"/>
    <s v="Defer Short Term"/>
    <x v="7"/>
    <s v="11-25 years"/>
    <n v="150000"/>
    <n v="2025"/>
    <s v="Reserve Fund"/>
    <x v="5"/>
    <n v="0.05"/>
    <s v=" 9/11/2025 12-15 year lifespan Brett explained rust drives replacement timing"/>
    <n v="0"/>
    <n v="0"/>
    <n v="0"/>
    <n v="0"/>
    <n v="0"/>
    <n v="0"/>
  </r>
  <r>
    <n v="37"/>
    <d v="2024-08-20T00:00:00"/>
    <d v="2025-08-05T00:00:00"/>
    <x v="33"/>
    <x v="5"/>
    <s v="Replacement"/>
    <s v="Defer Short Term"/>
    <x v="3"/>
    <s v="6-10 years"/>
    <n v="400000"/>
    <n v="2025"/>
    <s v="Reserve Fund"/>
    <x v="6"/>
    <n v="0.05"/>
    <s v="$125,000 ambulance reserve _x000a__x000a_9/11/2025 Met with John and a new ambulance is going to cost roughly $400,000 and 2 years once ordered.  Creating a revolving fund 2026 town meeting but will need to fund $250,000 possibily 4 years._x000a__x000a_8/5/2025 - Reserve ask will be influenced by whether or not ambulance revolving fund is approved by taxpayers. Ambulance services generate $60k per year. Currently, this money goes into General Fund. Payrolls goes through General fund. Ask for $25k for reserve and project $35k to revolving fund in 2026.                                                                                                "/>
    <n v="0"/>
    <n v="0"/>
    <n v="0"/>
    <n v="0"/>
    <n v="0"/>
    <n v="0"/>
  </r>
  <r>
    <n v="38"/>
    <d v="2024-08-20T00:00:00"/>
    <d v="2025-09-09T00:00:00"/>
    <x v="34"/>
    <x v="5"/>
    <s v="Replacement"/>
    <s v="Defer Short Term"/>
    <x v="4"/>
    <s v="25+ years"/>
    <n v="0"/>
    <n v="2025"/>
    <s v="Reserve Fund"/>
    <x v="3"/>
    <n v="0.05"/>
    <s v="9/9/2025 - This truck will be SOLD. _x000a__x000a_Capital Reserve and ARPA funds.  Replacemet is on back order.  Fully funded! 9/11/2025 John is working on selling this trck and proceeds should go to the capital reserve "/>
    <n v="0"/>
    <n v="0"/>
    <n v="0"/>
    <n v="0"/>
    <n v="0"/>
    <n v="0"/>
  </r>
  <r>
    <n v="39"/>
    <d v="2024-08-20T00:00:00"/>
    <d v="2025-09-09T00:00:00"/>
    <x v="35"/>
    <x v="5"/>
    <s v="Replacement"/>
    <s v="Defer Short Term"/>
    <x v="2"/>
    <s v="25+ years"/>
    <n v="1000000"/>
    <n v="2025"/>
    <s v="Budget or Warrant Article"/>
    <x v="7"/>
    <n v="0.05"/>
    <s v="9/9/2025 _x000a_24 year old truck.  We have 1 brand new truck coming in 2025.  May or may not need to be replaced when it fails._x000a__x000a_Remaining life is short. Replacement if it happens will need to be paid for with a bond issue.  Insurance upto 20 years covers the actual truck after 20 yrs it's the value of the truck_x000a__x000a_8/5/2025 - Fire Chief believes that truck should be replaced. Timing TBD."/>
    <n v="0"/>
    <n v="0"/>
    <n v="0"/>
    <n v="0"/>
    <n v="0"/>
    <n v="0"/>
  </r>
  <r>
    <n v="40"/>
    <d v="2024-08-20T00:00:00"/>
    <d v="2025-09-09T00:00:00"/>
    <x v="36"/>
    <x v="5"/>
    <s v="Replacement"/>
    <s v="Defer Short Term"/>
    <x v="11"/>
    <s v="25+ years"/>
    <n v="500000"/>
    <n v="2025"/>
    <s v="Reserve Fund"/>
    <x v="7"/>
    <n v="0.05"/>
    <s v="9/9/2025 _x000a_May be an opportunity to fund with grants."/>
    <n v="0"/>
    <n v="0"/>
    <n v="0"/>
    <n v="0"/>
    <n v="0"/>
    <n v="0"/>
  </r>
  <r>
    <n v="41"/>
    <d v="2024-08-20T00:00:00"/>
    <d v="2025-09-09T00:00:00"/>
    <x v="37"/>
    <x v="5"/>
    <s v="Replacement"/>
    <s v="Defer Short Term"/>
    <x v="4"/>
    <s v="25+ years"/>
    <n v="0"/>
    <n v="2025"/>
    <s v="Budget or Warrant Article"/>
    <x v="3"/>
    <n v="0.05"/>
    <s v="Not going to be replaced._x000a__x000a_RETIRE THIS TAB"/>
    <n v="0"/>
    <n v="0"/>
    <n v="0"/>
    <n v="0"/>
    <n v="0"/>
    <n v="0"/>
  </r>
  <r>
    <n v="42"/>
    <d v="2024-08-20T00:00:00"/>
    <d v="2025-09-09T00:00:00"/>
    <x v="38"/>
    <x v="5"/>
    <s v="Replacement"/>
    <s v="Defer Short Term"/>
    <x v="4"/>
    <s v="25+ years"/>
    <n v="0"/>
    <n v="2025"/>
    <s v="Budget or Warrant Article"/>
    <x v="3"/>
    <n v="0.05"/>
    <s v="Not being replaced._x000a__x000a_RETIRE THIS TAB_x000a__x000a_"/>
    <n v="0"/>
    <n v="0"/>
    <n v="0"/>
    <n v="0"/>
    <n v="0"/>
    <n v="0"/>
  </r>
  <r>
    <n v="43"/>
    <d v="2024-08-20T00:00:00"/>
    <d v="2024-08-20T00:00:00"/>
    <x v="39"/>
    <x v="5"/>
    <s v="Replacement"/>
    <s v="Defer Short Term"/>
    <x v="12"/>
    <s v="25+ years"/>
    <n v="0"/>
    <n v="2025"/>
    <s v="Budget or Warrant Article"/>
    <x v="1"/>
    <n v="0.05"/>
    <s v="Replacement for the other truck."/>
    <n v="0"/>
    <n v="0"/>
    <n v="0"/>
    <n v="0"/>
    <n v="0"/>
    <n v="0"/>
  </r>
  <r>
    <n v="44"/>
    <d v="2024-08-20T00:00:00"/>
    <d v="2024-08-20T00:00:00"/>
    <x v="40"/>
    <x v="7"/>
    <s v="Replacement"/>
    <s v="Defer Short Term"/>
    <x v="1"/>
    <s v="25+ years"/>
    <n v="0"/>
    <n v="2025"/>
    <s v="Budget or Warrant Article"/>
    <x v="1"/>
    <n v="0.05"/>
    <s v="Placeholder."/>
    <n v="0"/>
    <n v="0"/>
    <n v="0"/>
    <n v="0"/>
    <n v="0"/>
    <n v="0"/>
  </r>
  <r>
    <n v="45"/>
    <m/>
    <m/>
    <x v="41"/>
    <x v="1"/>
    <s v="New"/>
    <s v="Recommend"/>
    <x v="0"/>
    <s v="25+ years"/>
    <n v="750000"/>
    <n v="2025"/>
    <s v="Bond Issue"/>
    <x v="1"/>
    <n v="0.05"/>
    <s v="This option assumes a fully built transfer station using Aries Engineering design.   Difference is that Town would use existing capital reserve, minor grants and then borrow the remaining balance."/>
    <n v="0"/>
    <n v="0"/>
    <n v="0"/>
    <n v="0"/>
    <n v="0"/>
    <n v="0"/>
  </r>
  <r>
    <n v="46"/>
    <m/>
    <m/>
    <x v="42"/>
    <x v="1"/>
    <s v="New"/>
    <s v="Recommend"/>
    <x v="0"/>
    <s v="25+ years"/>
    <n v="300000"/>
    <n v="2025"/>
    <s v="Reserve Fund"/>
    <x v="1"/>
    <n v="0.05"/>
    <s v="Phase 1 using only Town resources (capital reserve fund, minor local grants)."/>
    <n v="0"/>
    <n v="0"/>
    <n v="0"/>
    <n v="0"/>
    <n v="0"/>
    <n v="0"/>
  </r>
  <r>
    <n v="47"/>
    <m/>
    <m/>
    <x v="43"/>
    <x v="1"/>
    <s v="Repair/Upgrade"/>
    <s v="Defer Short Term"/>
    <x v="1"/>
    <s v="25+ years"/>
    <n v="0"/>
    <n v="2025"/>
    <s v="Reserve Fund"/>
    <x v="1"/>
    <n v="0.05"/>
    <s v="Front Door replaced, double hung windows replaced or repaired, non-functioning interior doors, re-point mortar.  Some of appropriation could come out of general building maintenance line item."/>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79810FE-5542-42D6-BB0D-B5834ACEEB91}"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4:C13" firstHeaderRow="1" firstDataRow="1" firstDataCol="1" rowPageCount="2" colPageCount="1"/>
  <pivotFields count="21">
    <pivotField showAll="0"/>
    <pivotField showAll="0"/>
    <pivotField showAll="0"/>
    <pivotField axis="axisRow" showAll="0">
      <items count="50">
        <item x="30"/>
        <item x="38"/>
        <item x="29"/>
        <item x="37"/>
        <item x="36"/>
        <item x="35"/>
        <item x="34"/>
        <item x="28"/>
        <item x="27"/>
        <item x="26"/>
        <item x="24"/>
        <item x="33"/>
        <item x="21"/>
        <item x="25"/>
        <item m="1" x="44"/>
        <item x="19"/>
        <item x="23"/>
        <item x="32"/>
        <item x="17"/>
        <item x="22"/>
        <item x="18"/>
        <item x="31"/>
        <item x="39"/>
        <item x="10"/>
        <item x="9"/>
        <item x="13"/>
        <item x="12"/>
        <item x="41"/>
        <item x="42"/>
        <item x="7"/>
        <item m="1" x="47"/>
        <item x="0"/>
        <item m="1" x="48"/>
        <item x="5"/>
        <item x="40"/>
        <item x="15"/>
        <item x="14"/>
        <item x="4"/>
        <item x="16"/>
        <item x="11"/>
        <item x="43"/>
        <item m="1" x="46"/>
        <item x="8"/>
        <item m="1" x="45"/>
        <item x="1"/>
        <item x="2"/>
        <item x="3"/>
        <item x="6"/>
        <item x="20"/>
        <item t="default"/>
      </items>
    </pivotField>
    <pivotField axis="axisPage" showAll="0">
      <items count="10">
        <item m="1" x="8"/>
        <item x="5"/>
        <item x="4"/>
        <item x="1"/>
        <item x="7"/>
        <item x="0"/>
        <item x="6"/>
        <item x="2"/>
        <item x="3"/>
        <item t="default"/>
      </items>
    </pivotField>
    <pivotField showAll="0"/>
    <pivotField showAll="0"/>
    <pivotField axis="axisRow" showAll="0">
      <items count="15">
        <item x="1"/>
        <item x="0"/>
        <item x="2"/>
        <item x="3"/>
        <item x="5"/>
        <item x="9"/>
        <item x="8"/>
        <item x="11"/>
        <item x="7"/>
        <item x="10"/>
        <item x="12"/>
        <item m="1" x="13"/>
        <item x="4"/>
        <item x="6"/>
        <item t="default"/>
      </items>
    </pivotField>
    <pivotField showAll="0"/>
    <pivotField dataField="1" numFmtId="166" showAll="0"/>
    <pivotField showAll="0"/>
    <pivotField showAll="0"/>
    <pivotField axis="axisPage" showAll="0">
      <items count="10">
        <item x="6"/>
        <item x="7"/>
        <item x="5"/>
        <item x="0"/>
        <item x="4"/>
        <item x="2"/>
        <item m="1" x="8"/>
        <item x="1"/>
        <item x="3"/>
        <item t="default"/>
      </items>
    </pivotField>
    <pivotField numFmtId="9" showAll="0"/>
    <pivotField showAll="0"/>
    <pivotField numFmtId="44" showAll="0"/>
    <pivotField numFmtId="44" showAll="0"/>
    <pivotField numFmtId="44" showAll="0"/>
    <pivotField numFmtId="44" showAll="0"/>
    <pivotField numFmtId="44" showAll="0"/>
    <pivotField numFmtId="44" showAll="0"/>
  </pivotFields>
  <rowFields count="2">
    <field x="7"/>
    <field x="3"/>
  </rowFields>
  <rowItems count="9">
    <i>
      <x v="1"/>
    </i>
    <i r="1">
      <x v="18"/>
    </i>
    <i>
      <x v="2"/>
    </i>
    <i r="1">
      <x v="15"/>
    </i>
    <i>
      <x v="4"/>
    </i>
    <i r="1">
      <x v="20"/>
    </i>
    <i>
      <x v="13"/>
    </i>
    <i r="1">
      <x v="48"/>
    </i>
    <i t="grand">
      <x/>
    </i>
  </rowItems>
  <colItems count="1">
    <i/>
  </colItems>
  <pageFields count="2">
    <pageField fld="4" item="6" hier="-1"/>
    <pageField fld="12" item="4" hier="-1"/>
  </pageFields>
  <dataFields count="1">
    <dataField name="Sum of Estimated Cost" fld="9" baseField="0"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B0DEA4F-6498-4B86-9A27-F411E024B325}"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4:C13" firstHeaderRow="1" firstDataRow="1" firstDataCol="1" rowPageCount="2" colPageCount="1"/>
  <pivotFields count="21">
    <pivotField showAll="0"/>
    <pivotField showAll="0"/>
    <pivotField showAll="0"/>
    <pivotField axis="axisRow" showAll="0">
      <items count="50">
        <item x="30"/>
        <item x="38"/>
        <item x="29"/>
        <item x="37"/>
        <item x="36"/>
        <item x="35"/>
        <item x="34"/>
        <item x="28"/>
        <item x="27"/>
        <item x="26"/>
        <item x="24"/>
        <item x="33"/>
        <item x="21"/>
        <item x="25"/>
        <item m="1" x="44"/>
        <item x="19"/>
        <item x="23"/>
        <item x="32"/>
        <item x="17"/>
        <item x="22"/>
        <item x="18"/>
        <item x="31"/>
        <item x="39"/>
        <item x="10"/>
        <item x="9"/>
        <item x="13"/>
        <item x="12"/>
        <item x="41"/>
        <item x="42"/>
        <item x="7"/>
        <item m="1" x="47"/>
        <item x="0"/>
        <item m="1" x="48"/>
        <item x="5"/>
        <item x="40"/>
        <item x="15"/>
        <item x="14"/>
        <item x="4"/>
        <item x="16"/>
        <item x="11"/>
        <item x="43"/>
        <item m="1" x="46"/>
        <item x="8"/>
        <item m="1" x="45"/>
        <item x="1"/>
        <item x="2"/>
        <item x="3"/>
        <item x="6"/>
        <item x="20"/>
        <item t="default"/>
      </items>
    </pivotField>
    <pivotField axis="axisPage" showAll="0">
      <items count="10">
        <item m="1" x="8"/>
        <item x="5"/>
        <item x="4"/>
        <item x="1"/>
        <item x="7"/>
        <item x="0"/>
        <item x="6"/>
        <item x="2"/>
        <item x="3"/>
        <item t="default"/>
      </items>
    </pivotField>
    <pivotField showAll="0"/>
    <pivotField showAll="0"/>
    <pivotField axis="axisRow" showAll="0">
      <items count="15">
        <item x="1"/>
        <item x="0"/>
        <item x="2"/>
        <item x="3"/>
        <item x="5"/>
        <item x="9"/>
        <item x="8"/>
        <item x="11"/>
        <item x="7"/>
        <item x="10"/>
        <item x="12"/>
        <item m="1" x="13"/>
        <item x="4"/>
        <item x="6"/>
        <item t="default"/>
      </items>
    </pivotField>
    <pivotField showAll="0"/>
    <pivotField dataField="1" numFmtId="166" showAll="0"/>
    <pivotField showAll="0"/>
    <pivotField showAll="0"/>
    <pivotField axis="axisPage" showAll="0">
      <items count="10">
        <item x="6"/>
        <item x="7"/>
        <item x="5"/>
        <item x="0"/>
        <item x="4"/>
        <item x="2"/>
        <item m="1" x="8"/>
        <item x="1"/>
        <item x="3"/>
        <item t="default"/>
      </items>
    </pivotField>
    <pivotField numFmtId="9" showAll="0"/>
    <pivotField showAll="0"/>
    <pivotField numFmtId="44" showAll="0"/>
    <pivotField numFmtId="44" showAll="0"/>
    <pivotField numFmtId="44" showAll="0"/>
    <pivotField numFmtId="44" showAll="0"/>
    <pivotField numFmtId="44" showAll="0"/>
    <pivotField numFmtId="44" showAll="0"/>
  </pivotFields>
  <rowFields count="2">
    <field x="7"/>
    <field x="3"/>
  </rowFields>
  <rowItems count="9">
    <i>
      <x v="1"/>
    </i>
    <i r="1">
      <x v="18"/>
    </i>
    <i>
      <x v="2"/>
    </i>
    <i r="1">
      <x v="15"/>
    </i>
    <i>
      <x v="4"/>
    </i>
    <i r="1">
      <x v="20"/>
    </i>
    <i>
      <x v="13"/>
    </i>
    <i r="1">
      <x v="48"/>
    </i>
    <i t="grand">
      <x/>
    </i>
  </rowItems>
  <colItems count="1">
    <i/>
  </colItems>
  <pageFields count="2">
    <pageField fld="4" item="6" hier="-1"/>
    <pageField fld="12" item="4" hier="-1"/>
  </pageFields>
  <dataFields count="1">
    <dataField name="Sum of Estimated Cost" fld="9" baseField="0"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F455EE6-C2C2-47ED-9EFA-65E7B9AA284A}"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4:C13" firstHeaderRow="1" firstDataRow="1" firstDataCol="1" rowPageCount="2" colPageCount="1"/>
  <pivotFields count="21">
    <pivotField showAll="0"/>
    <pivotField showAll="0"/>
    <pivotField showAll="0"/>
    <pivotField axis="axisRow" showAll="0">
      <items count="50">
        <item x="30"/>
        <item x="38"/>
        <item x="29"/>
        <item x="37"/>
        <item x="36"/>
        <item x="35"/>
        <item x="34"/>
        <item x="28"/>
        <item x="27"/>
        <item x="26"/>
        <item x="24"/>
        <item x="33"/>
        <item x="21"/>
        <item x="25"/>
        <item m="1" x="44"/>
        <item x="19"/>
        <item x="23"/>
        <item x="32"/>
        <item x="17"/>
        <item x="22"/>
        <item x="18"/>
        <item x="31"/>
        <item x="39"/>
        <item x="10"/>
        <item x="9"/>
        <item x="13"/>
        <item x="12"/>
        <item x="41"/>
        <item x="42"/>
        <item x="7"/>
        <item m="1" x="47"/>
        <item x="0"/>
        <item m="1" x="48"/>
        <item x="5"/>
        <item x="40"/>
        <item x="15"/>
        <item x="14"/>
        <item x="4"/>
        <item x="16"/>
        <item x="11"/>
        <item x="43"/>
        <item m="1" x="46"/>
        <item x="8"/>
        <item m="1" x="45"/>
        <item x="1"/>
        <item x="2"/>
        <item x="3"/>
        <item x="6"/>
        <item x="20"/>
        <item t="default"/>
      </items>
    </pivotField>
    <pivotField axis="axisPage" showAll="0">
      <items count="10">
        <item m="1" x="8"/>
        <item x="5"/>
        <item x="4"/>
        <item x="1"/>
        <item x="7"/>
        <item x="0"/>
        <item x="6"/>
        <item x="2"/>
        <item x="3"/>
        <item t="default"/>
      </items>
    </pivotField>
    <pivotField showAll="0"/>
    <pivotField showAll="0"/>
    <pivotField axis="axisRow" multipleItemSelectionAllowed="1" showAll="0">
      <items count="15">
        <item x="1"/>
        <item x="0"/>
        <item x="2"/>
        <item x="3"/>
        <item x="5"/>
        <item x="9"/>
        <item h="1" x="8"/>
        <item h="1" x="11"/>
        <item h="1" x="7"/>
        <item h="1" x="10"/>
        <item h="1" x="12"/>
        <item m="1" x="13"/>
        <item h="1" x="4"/>
        <item x="6"/>
        <item t="default"/>
      </items>
    </pivotField>
    <pivotField showAll="0"/>
    <pivotField dataField="1" numFmtId="166" showAll="0"/>
    <pivotField showAll="0"/>
    <pivotField showAll="0"/>
    <pivotField axis="axisPage" showAll="0">
      <items count="10">
        <item x="6"/>
        <item x="7"/>
        <item x="5"/>
        <item x="0"/>
        <item x="4"/>
        <item x="2"/>
        <item m="1" x="8"/>
        <item x="1"/>
        <item x="3"/>
        <item t="default"/>
      </items>
    </pivotField>
    <pivotField numFmtId="9" showAll="0"/>
    <pivotField showAll="0"/>
    <pivotField numFmtId="44" showAll="0"/>
    <pivotField numFmtId="44" showAll="0"/>
    <pivotField numFmtId="44" showAll="0"/>
    <pivotField numFmtId="44" showAll="0"/>
    <pivotField numFmtId="44" showAll="0"/>
    <pivotField numFmtId="44" showAll="0"/>
  </pivotFields>
  <rowFields count="2">
    <field x="7"/>
    <field x="3"/>
  </rowFields>
  <rowItems count="9">
    <i>
      <x/>
    </i>
    <i r="1">
      <x v="7"/>
    </i>
    <i r="1">
      <x v="10"/>
    </i>
    <i>
      <x v="1"/>
    </i>
    <i r="1">
      <x v="8"/>
    </i>
    <i r="1">
      <x v="16"/>
    </i>
    <i>
      <x v="5"/>
    </i>
    <i r="1">
      <x v="9"/>
    </i>
    <i t="grand">
      <x/>
    </i>
  </rowItems>
  <colItems count="1">
    <i/>
  </colItems>
  <pageFields count="2">
    <pageField fld="4" item="4" hier="-1"/>
    <pageField fld="12" item="2" hier="-1"/>
  </pageFields>
  <dataFields count="1">
    <dataField name="Sum of Estimated Cost" fld="9" baseField="0" baseItem="0" numFmtId="16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A661882-2B8B-496F-B036-284ECD72B51C}"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4:C7" firstHeaderRow="1" firstDataRow="1" firstDataCol="1" rowPageCount="2" colPageCount="1"/>
  <pivotFields count="21">
    <pivotField showAll="0"/>
    <pivotField showAll="0"/>
    <pivotField showAll="0"/>
    <pivotField axis="axisRow" showAll="0">
      <items count="50">
        <item x="30"/>
        <item x="38"/>
        <item x="29"/>
        <item x="37"/>
        <item x="36"/>
        <item x="35"/>
        <item x="34"/>
        <item x="28"/>
        <item x="27"/>
        <item x="26"/>
        <item x="24"/>
        <item x="33"/>
        <item x="21"/>
        <item x="25"/>
        <item m="1" x="44"/>
        <item x="19"/>
        <item x="23"/>
        <item x="32"/>
        <item x="17"/>
        <item x="22"/>
        <item x="18"/>
        <item x="31"/>
        <item x="39"/>
        <item x="10"/>
        <item x="9"/>
        <item x="13"/>
        <item x="12"/>
        <item x="41"/>
        <item x="42"/>
        <item x="7"/>
        <item m="1" x="47"/>
        <item x="0"/>
        <item m="1" x="48"/>
        <item x="5"/>
        <item x="40"/>
        <item x="15"/>
        <item x="14"/>
        <item x="4"/>
        <item x="16"/>
        <item x="11"/>
        <item x="43"/>
        <item m="1" x="46"/>
        <item x="8"/>
        <item m="1" x="45"/>
        <item x="1"/>
        <item x="2"/>
        <item x="3"/>
        <item x="6"/>
        <item x="20"/>
        <item t="default"/>
      </items>
    </pivotField>
    <pivotField axis="axisPage" showAll="0">
      <items count="10">
        <item m="1" x="8"/>
        <item x="5"/>
        <item x="4"/>
        <item x="1"/>
        <item x="7"/>
        <item x="0"/>
        <item x="6"/>
        <item x="2"/>
        <item x="3"/>
        <item t="default"/>
      </items>
    </pivotField>
    <pivotField showAll="0"/>
    <pivotField showAll="0"/>
    <pivotField axis="axisRow" showAll="0">
      <items count="15">
        <item x="1"/>
        <item x="0"/>
        <item x="2"/>
        <item x="3"/>
        <item x="5"/>
        <item x="9"/>
        <item h="1" x="8"/>
        <item h="1" x="11"/>
        <item h="1" x="7"/>
        <item h="1" x="10"/>
        <item h="1" x="12"/>
        <item h="1" m="1" x="13"/>
        <item h="1" x="4"/>
        <item h="1" x="6"/>
        <item t="default"/>
      </items>
    </pivotField>
    <pivotField showAll="0"/>
    <pivotField dataField="1" numFmtId="166" showAll="0"/>
    <pivotField showAll="0"/>
    <pivotField showAll="0"/>
    <pivotField axis="axisPage" showAll="0">
      <items count="10">
        <item x="6"/>
        <item x="7"/>
        <item x="5"/>
        <item x="0"/>
        <item x="4"/>
        <item x="2"/>
        <item m="1" x="8"/>
        <item x="1"/>
        <item x="3"/>
        <item t="default"/>
      </items>
    </pivotField>
    <pivotField numFmtId="9" showAll="0"/>
    <pivotField showAll="0"/>
    <pivotField numFmtId="44" showAll="0"/>
    <pivotField numFmtId="44" showAll="0"/>
    <pivotField numFmtId="44" showAll="0"/>
    <pivotField numFmtId="44" showAll="0"/>
    <pivotField numFmtId="44" showAll="0"/>
    <pivotField numFmtId="44" showAll="0"/>
  </pivotFields>
  <rowFields count="2">
    <field x="7"/>
    <field x="3"/>
  </rowFields>
  <rowItems count="3">
    <i>
      <x v="2"/>
    </i>
    <i r="1">
      <x v="5"/>
    </i>
    <i t="grand">
      <x/>
    </i>
  </rowItems>
  <colItems count="1">
    <i/>
  </colItems>
  <pageFields count="2">
    <pageField fld="4" item="1" hier="-1"/>
    <pageField fld="12" item="1" hier="-1"/>
  </pageFields>
  <dataFields count="1">
    <dataField name="Sum of Estimated Cost" fld="9" baseField="0" baseItem="0" numFmtId="166"/>
  </dataFields>
  <formats count="2">
    <format dxfId="11">
      <pivotArea collapsedLevelsAreSubtotals="1" fieldPosition="0">
        <references count="2">
          <reference field="7" count="1" selected="0">
            <x v="0"/>
          </reference>
          <reference field="12" count="1">
            <x v="1"/>
          </reference>
        </references>
      </pivotArea>
    </format>
    <format dxfId="10">
      <pivotArea dataOnly="0" labelOnly="1" fieldPosition="0">
        <references count="2">
          <reference field="7" count="1" selected="0">
            <x v="0"/>
          </reference>
          <reference field="12"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155E41A-A1F3-4292-941F-A75A1703B4EE}"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4:C7" firstHeaderRow="1" firstDataRow="1" firstDataCol="1" rowPageCount="2" colPageCount="1"/>
  <pivotFields count="21">
    <pivotField showAll="0"/>
    <pivotField showAll="0"/>
    <pivotField showAll="0"/>
    <pivotField axis="axisRow" showAll="0">
      <items count="50">
        <item x="30"/>
        <item x="38"/>
        <item x="29"/>
        <item x="37"/>
        <item x="36"/>
        <item x="35"/>
        <item x="34"/>
        <item x="28"/>
        <item x="27"/>
        <item x="26"/>
        <item x="24"/>
        <item x="33"/>
        <item x="21"/>
        <item x="25"/>
        <item m="1" x="44"/>
        <item x="19"/>
        <item x="23"/>
        <item x="32"/>
        <item x="17"/>
        <item x="22"/>
        <item x="18"/>
        <item x="31"/>
        <item x="39"/>
        <item x="10"/>
        <item x="9"/>
        <item x="13"/>
        <item x="12"/>
        <item x="41"/>
        <item x="42"/>
        <item x="7"/>
        <item m="1" x="47"/>
        <item x="0"/>
        <item m="1" x="48"/>
        <item x="5"/>
        <item x="40"/>
        <item x="15"/>
        <item x="14"/>
        <item x="4"/>
        <item x="16"/>
        <item x="11"/>
        <item x="43"/>
        <item m="1" x="46"/>
        <item x="8"/>
        <item m="1" x="45"/>
        <item x="1"/>
        <item x="2"/>
        <item x="3"/>
        <item x="6"/>
        <item x="20"/>
        <item t="default"/>
      </items>
    </pivotField>
    <pivotField axis="axisPage" showAll="0">
      <items count="10">
        <item m="1" x="8"/>
        <item x="5"/>
        <item x="4"/>
        <item x="1"/>
        <item x="7"/>
        <item x="0"/>
        <item x="6"/>
        <item x="2"/>
        <item x="3"/>
        <item t="default"/>
      </items>
    </pivotField>
    <pivotField showAll="0"/>
    <pivotField showAll="0"/>
    <pivotField axis="axisRow" showAll="0">
      <items count="15">
        <item x="1"/>
        <item x="0"/>
        <item x="2"/>
        <item x="3"/>
        <item x="5"/>
        <item x="9"/>
        <item h="1" x="8"/>
        <item h="1" x="11"/>
        <item h="1" x="7"/>
        <item h="1" x="10"/>
        <item h="1" x="12"/>
        <item h="1" m="1" x="13"/>
        <item h="1" x="4"/>
        <item h="1" x="6"/>
        <item t="default"/>
      </items>
    </pivotField>
    <pivotField showAll="0"/>
    <pivotField dataField="1" numFmtId="166" showAll="0"/>
    <pivotField showAll="0"/>
    <pivotField showAll="0"/>
    <pivotField axis="axisPage" showAll="0">
      <items count="10">
        <item x="6"/>
        <item x="7"/>
        <item x="5"/>
        <item x="0"/>
        <item x="4"/>
        <item x="2"/>
        <item m="1" x="8"/>
        <item x="1"/>
        <item x="3"/>
        <item t="default"/>
      </items>
    </pivotField>
    <pivotField numFmtId="9" showAll="0"/>
    <pivotField showAll="0"/>
    <pivotField numFmtId="44" showAll="0"/>
    <pivotField numFmtId="44" showAll="0"/>
    <pivotField numFmtId="44" showAll="0"/>
    <pivotField numFmtId="44" showAll="0"/>
    <pivotField numFmtId="44" showAll="0"/>
    <pivotField numFmtId="44" showAll="0"/>
  </pivotFields>
  <rowFields count="2">
    <field x="7"/>
    <field x="3"/>
  </rowFields>
  <rowItems count="3">
    <i>
      <x v="3"/>
    </i>
    <i r="1">
      <x v="11"/>
    </i>
    <i t="grand">
      <x/>
    </i>
  </rowItems>
  <colItems count="1">
    <i/>
  </colItems>
  <pageFields count="2">
    <pageField fld="4" item="1" hier="-1"/>
    <pageField fld="12" item="0" hier="-1"/>
  </pageFields>
  <dataFields count="1">
    <dataField name="Sum of Estimated Cost" fld="9" baseField="0" baseItem="0" numFmtId="166"/>
  </dataFields>
  <formats count="2">
    <format dxfId="9">
      <pivotArea collapsedLevelsAreSubtotals="1" fieldPosition="0">
        <references count="2">
          <reference field="7" count="1" selected="0">
            <x v="0"/>
          </reference>
          <reference field="12" count="1">
            <x v="1"/>
          </reference>
        </references>
      </pivotArea>
    </format>
    <format dxfId="8">
      <pivotArea dataOnly="0" labelOnly="1" fieldPosition="0">
        <references count="2">
          <reference field="7" count="1" selected="0">
            <x v="0"/>
          </reference>
          <reference field="12"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34253B5C-BDCF-467B-9425-5B07971A064B}"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3:C16" firstHeaderRow="1" firstDataRow="1" firstDataCol="1" rowPageCount="1" colPageCount="1"/>
  <pivotFields count="21">
    <pivotField showAll="0"/>
    <pivotField showAll="0"/>
    <pivotField showAll="0"/>
    <pivotField axis="axisRow" showAll="0">
      <items count="50">
        <item x="30"/>
        <item x="38"/>
        <item x="29"/>
        <item x="37"/>
        <item x="36"/>
        <item x="35"/>
        <item x="34"/>
        <item x="28"/>
        <item x="27"/>
        <item x="26"/>
        <item x="24"/>
        <item x="33"/>
        <item x="21"/>
        <item x="25"/>
        <item m="1" x="44"/>
        <item x="19"/>
        <item x="23"/>
        <item x="32"/>
        <item x="17"/>
        <item x="22"/>
        <item x="18"/>
        <item x="31"/>
        <item x="39"/>
        <item x="10"/>
        <item x="9"/>
        <item x="13"/>
        <item x="12"/>
        <item x="41"/>
        <item x="42"/>
        <item x="7"/>
        <item m="1" x="47"/>
        <item x="0"/>
        <item m="1" x="48"/>
        <item x="5"/>
        <item x="40"/>
        <item x="15"/>
        <item x="14"/>
        <item x="4"/>
        <item x="16"/>
        <item x="11"/>
        <item x="43"/>
        <item m="1" x="46"/>
        <item x="8"/>
        <item m="1" x="45"/>
        <item x="1"/>
        <item x="2"/>
        <item x="3"/>
        <item x="6"/>
        <item x="20"/>
        <item t="default"/>
      </items>
    </pivotField>
    <pivotField axis="axisPage" showAll="0">
      <items count="10">
        <item m="1" x="8"/>
        <item x="5"/>
        <item x="4"/>
        <item x="1"/>
        <item x="7"/>
        <item x="0"/>
        <item x="6"/>
        <item x="2"/>
        <item x="3"/>
        <item t="default"/>
      </items>
    </pivotField>
    <pivotField showAll="0"/>
    <pivotField showAll="0"/>
    <pivotField axis="axisRow" showAll="0">
      <items count="15">
        <item x="1"/>
        <item x="0"/>
        <item x="2"/>
        <item x="3"/>
        <item x="5"/>
        <item x="9"/>
        <item x="8"/>
        <item x="11"/>
        <item x="7"/>
        <item x="10"/>
        <item x="12"/>
        <item m="1" x="13"/>
        <item x="4"/>
        <item x="6"/>
        <item t="default"/>
      </items>
    </pivotField>
    <pivotField showAll="0"/>
    <pivotField dataField="1" numFmtId="166" showAll="0"/>
    <pivotField showAll="0"/>
    <pivotField showAll="0"/>
    <pivotField axis="axisRow" showAll="0">
      <items count="10">
        <item x="6"/>
        <item x="7"/>
        <item x="5"/>
        <item x="0"/>
        <item x="4"/>
        <item x="2"/>
        <item m="1" x="8"/>
        <item x="1"/>
        <item x="3"/>
        <item t="default"/>
      </items>
    </pivotField>
    <pivotField numFmtId="9" showAll="0"/>
    <pivotField showAll="0"/>
    <pivotField numFmtId="44" showAll="0"/>
    <pivotField numFmtId="44" showAll="0"/>
    <pivotField numFmtId="44" showAll="0"/>
    <pivotField numFmtId="44" showAll="0"/>
    <pivotField numFmtId="44" showAll="0"/>
    <pivotField numFmtId="44" showAll="0"/>
  </pivotFields>
  <rowFields count="3">
    <field x="7"/>
    <field x="12"/>
    <field x="3"/>
  </rowFields>
  <rowItems count="13">
    <i>
      <x/>
    </i>
    <i r="1">
      <x v="5"/>
    </i>
    <i r="2">
      <x v="33"/>
    </i>
    <i r="2">
      <x v="37"/>
    </i>
    <i r="2">
      <x v="39"/>
    </i>
    <i r="2">
      <x v="47"/>
    </i>
    <i r="1">
      <x v="7"/>
    </i>
    <i r="2">
      <x v="23"/>
    </i>
    <i r="2">
      <x v="29"/>
    </i>
    <i>
      <x v="2"/>
    </i>
    <i r="1">
      <x v="5"/>
    </i>
    <i r="2">
      <x v="24"/>
    </i>
    <i t="grand">
      <x/>
    </i>
  </rowItems>
  <colItems count="1">
    <i/>
  </colItems>
  <pageFields count="1">
    <pageField fld="4" item="7" hier="-1"/>
  </pageFields>
  <dataFields count="1">
    <dataField name="Sum of Estimated Cost" fld="9" baseField="0" baseItem="0" numFmtId="166"/>
  </dataFields>
  <formats count="4">
    <format dxfId="7">
      <pivotArea collapsedLevelsAreSubtotals="1" fieldPosition="0">
        <references count="2">
          <reference field="7" count="1" selected="0">
            <x v="0"/>
          </reference>
          <reference field="12" count="1">
            <x v="1"/>
          </reference>
        </references>
      </pivotArea>
    </format>
    <format dxfId="6">
      <pivotArea dataOnly="0" labelOnly="1" fieldPosition="0">
        <references count="2">
          <reference field="7" count="1" selected="0">
            <x v="0"/>
          </reference>
          <reference field="12" count="1">
            <x v="1"/>
          </reference>
        </references>
      </pivotArea>
    </format>
    <format dxfId="5">
      <pivotArea collapsedLevelsAreSubtotals="1" fieldPosition="0">
        <references count="2">
          <reference field="7" count="1" selected="0">
            <x v="3"/>
          </reference>
          <reference field="12" count="1">
            <x v="7"/>
          </reference>
        </references>
      </pivotArea>
    </format>
    <format dxfId="4">
      <pivotArea dataOnly="0" labelOnly="1" fieldPosition="0">
        <references count="2">
          <reference field="7" count="1" selected="0">
            <x v="3"/>
          </reference>
          <reference field="12" count="1">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C83C5A88-1088-4AA8-BFCB-9D4B05E1B1D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B3:C7" firstHeaderRow="1" firstDataRow="1" firstDataCol="1" rowPageCount="1" colPageCount="1"/>
  <pivotFields count="21">
    <pivotField showAll="0"/>
    <pivotField showAll="0"/>
    <pivotField showAll="0"/>
    <pivotField axis="axisRow" showAll="0">
      <items count="50">
        <item x="30"/>
        <item x="38"/>
        <item x="29"/>
        <item x="37"/>
        <item x="36"/>
        <item x="35"/>
        <item x="34"/>
        <item x="28"/>
        <item x="27"/>
        <item x="26"/>
        <item x="24"/>
        <item x="33"/>
        <item x="21"/>
        <item x="25"/>
        <item m="1" x="44"/>
        <item x="19"/>
        <item x="23"/>
        <item x="32"/>
        <item x="17"/>
        <item x="22"/>
        <item x="18"/>
        <item x="31"/>
        <item x="39"/>
        <item x="10"/>
        <item x="9"/>
        <item x="13"/>
        <item x="12"/>
        <item x="41"/>
        <item x="42"/>
        <item x="7"/>
        <item m="1" x="47"/>
        <item x="0"/>
        <item m="1" x="48"/>
        <item x="5"/>
        <item x="40"/>
        <item x="15"/>
        <item x="14"/>
        <item x="4"/>
        <item x="16"/>
        <item x="11"/>
        <item x="43"/>
        <item m="1" x="46"/>
        <item x="8"/>
        <item m="1" x="45"/>
        <item x="1"/>
        <item x="2"/>
        <item x="3"/>
        <item x="6"/>
        <item x="20"/>
        <item t="default"/>
      </items>
    </pivotField>
    <pivotField axis="axisPage" showAll="0">
      <items count="10">
        <item m="1" x="8"/>
        <item x="5"/>
        <item x="4"/>
        <item x="1"/>
        <item x="7"/>
        <item x="0"/>
        <item x="6"/>
        <item x="2"/>
        <item x="3"/>
        <item t="default"/>
      </items>
    </pivotField>
    <pivotField showAll="0"/>
    <pivotField showAll="0"/>
    <pivotField axis="axisRow" showAll="0">
      <items count="15">
        <item x="1"/>
        <item x="0"/>
        <item x="2"/>
        <item x="3"/>
        <item x="5"/>
        <item x="9"/>
        <item x="8"/>
        <item x="11"/>
        <item x="7"/>
        <item x="10"/>
        <item x="12"/>
        <item m="1" x="13"/>
        <item x="4"/>
        <item x="6"/>
        <item t="default"/>
      </items>
    </pivotField>
    <pivotField showAll="0"/>
    <pivotField dataField="1" numFmtId="166" showAll="0"/>
    <pivotField showAll="0"/>
    <pivotField showAll="0"/>
    <pivotField axis="axisRow" showAll="0">
      <items count="10">
        <item x="6"/>
        <item x="7"/>
        <item x="5"/>
        <item x="0"/>
        <item x="4"/>
        <item x="2"/>
        <item m="1" x="8"/>
        <item x="1"/>
        <item x="3"/>
        <item t="default"/>
      </items>
    </pivotField>
    <pivotField numFmtId="9" showAll="0"/>
    <pivotField showAll="0"/>
    <pivotField numFmtId="44" showAll="0"/>
    <pivotField numFmtId="44" showAll="0"/>
    <pivotField numFmtId="44" showAll="0"/>
    <pivotField numFmtId="44" showAll="0"/>
    <pivotField numFmtId="44" showAll="0"/>
    <pivotField numFmtId="44" showAll="0"/>
  </pivotFields>
  <rowFields count="3">
    <field x="7"/>
    <field x="12"/>
    <field x="3"/>
  </rowFields>
  <rowItems count="4">
    <i>
      <x v="3"/>
    </i>
    <i r="1">
      <x v="7"/>
    </i>
    <i r="2">
      <x v="25"/>
    </i>
    <i t="grand">
      <x/>
    </i>
  </rowItems>
  <colItems count="1">
    <i/>
  </colItems>
  <pageFields count="1">
    <pageField fld="4" item="2" hier="-1"/>
  </pageFields>
  <dataFields count="1">
    <dataField name="Sum of Estimated Cost" fld="9" baseField="0" baseItem="0" numFmtId="166"/>
  </dataFields>
  <formats count="4">
    <format dxfId="3">
      <pivotArea collapsedLevelsAreSubtotals="1" fieldPosition="0">
        <references count="2">
          <reference field="7" count="1" selected="0">
            <x v="0"/>
          </reference>
          <reference field="12" count="1">
            <x v="1"/>
          </reference>
        </references>
      </pivotArea>
    </format>
    <format dxfId="2">
      <pivotArea dataOnly="0" labelOnly="1" fieldPosition="0">
        <references count="2">
          <reference field="7" count="1" selected="0">
            <x v="0"/>
          </reference>
          <reference field="12" count="1">
            <x v="1"/>
          </reference>
        </references>
      </pivotArea>
    </format>
    <format dxfId="1">
      <pivotArea collapsedLevelsAreSubtotals="1" fieldPosition="0">
        <references count="2">
          <reference field="7" count="1" selected="0">
            <x v="3"/>
          </reference>
          <reference field="12" count="1">
            <x v="7"/>
          </reference>
        </references>
      </pivotArea>
    </format>
    <format dxfId="0">
      <pivotArea dataOnly="0" labelOnly="1" fieldPosition="0">
        <references count="2">
          <reference field="7" count="1" selected="0">
            <x v="3"/>
          </reference>
          <reference field="12" count="1">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3E7A1-C8BE-449A-9E4D-3756F09F2772}">
  <dimension ref="J5:O26"/>
  <sheetViews>
    <sheetView workbookViewId="0">
      <selection activeCell="N27" sqref="N27"/>
    </sheetView>
  </sheetViews>
  <sheetFormatPr defaultRowHeight="15" x14ac:dyDescent="0.25"/>
  <sheetData>
    <row r="5" spans="14:15" x14ac:dyDescent="0.25">
      <c r="N5" s="24"/>
      <c r="O5" t="s">
        <v>133</v>
      </c>
    </row>
    <row r="6" spans="14:15" x14ac:dyDescent="0.25">
      <c r="N6" s="25"/>
      <c r="O6" t="s">
        <v>134</v>
      </c>
    </row>
    <row r="7" spans="14:15" x14ac:dyDescent="0.25">
      <c r="N7" s="26"/>
      <c r="O7" t="s">
        <v>135</v>
      </c>
    </row>
    <row r="8" spans="14:15" x14ac:dyDescent="0.25">
      <c r="N8" s="27"/>
      <c r="O8" t="s">
        <v>136</v>
      </c>
    </row>
    <row r="9" spans="14:15" x14ac:dyDescent="0.25">
      <c r="N9" s="28"/>
      <c r="O9" t="s">
        <v>25</v>
      </c>
    </row>
    <row r="10" spans="14:15" x14ac:dyDescent="0.25">
      <c r="N10" s="29"/>
      <c r="O10" t="s">
        <v>137</v>
      </c>
    </row>
    <row r="11" spans="14:15" x14ac:dyDescent="0.25">
      <c r="N11" s="30"/>
      <c r="O11" t="s">
        <v>138</v>
      </c>
    </row>
    <row r="26" spans="10:10" x14ac:dyDescent="0.25">
      <c r="J26" s="2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6489A-D2BC-473F-88A5-69F54B7E0BCB}">
  <dimension ref="B1:C16"/>
  <sheetViews>
    <sheetView workbookViewId="0"/>
  </sheetViews>
  <sheetFormatPr defaultRowHeight="15" x14ac:dyDescent="0.25"/>
  <cols>
    <col min="2" max="2" width="38.42578125" bestFit="1" customWidth="1"/>
    <col min="3" max="3" width="22" bestFit="1" customWidth="1"/>
    <col min="4" max="5" width="12.7109375" bestFit="1" customWidth="1"/>
    <col min="6" max="8" width="5" bestFit="1" customWidth="1"/>
    <col min="9" max="9" width="11.28515625" bestFit="1" customWidth="1"/>
  </cols>
  <sheetData>
    <row r="1" spans="2:3" x14ac:dyDescent="0.25">
      <c r="B1" s="21" t="s">
        <v>6</v>
      </c>
      <c r="C1" t="s">
        <v>65</v>
      </c>
    </row>
    <row r="3" spans="2:3" x14ac:dyDescent="0.25">
      <c r="B3" s="21" t="s">
        <v>121</v>
      </c>
      <c r="C3" t="s">
        <v>176</v>
      </c>
    </row>
    <row r="4" spans="2:3" x14ac:dyDescent="0.25">
      <c r="B4" s="22">
        <v>2025</v>
      </c>
      <c r="C4" s="33">
        <v>7500</v>
      </c>
    </row>
    <row r="5" spans="2:3" x14ac:dyDescent="0.25">
      <c r="B5" s="23" t="s">
        <v>50</v>
      </c>
      <c r="C5" s="33">
        <v>5000</v>
      </c>
    </row>
    <row r="6" spans="2:3" x14ac:dyDescent="0.25">
      <c r="B6" s="32" t="s">
        <v>120</v>
      </c>
      <c r="C6" s="33">
        <v>0</v>
      </c>
    </row>
    <row r="7" spans="2:3" x14ac:dyDescent="0.25">
      <c r="B7" s="32" t="s">
        <v>66</v>
      </c>
      <c r="C7" s="33">
        <v>0</v>
      </c>
    </row>
    <row r="8" spans="2:3" x14ac:dyDescent="0.25">
      <c r="B8" s="32" t="s">
        <v>71</v>
      </c>
      <c r="C8" s="33">
        <v>0</v>
      </c>
    </row>
    <row r="9" spans="2:3" x14ac:dyDescent="0.25">
      <c r="B9" s="32" t="s">
        <v>155</v>
      </c>
      <c r="C9" s="33">
        <v>5000</v>
      </c>
    </row>
    <row r="10" spans="2:3" x14ac:dyDescent="0.25">
      <c r="B10" s="23" t="s">
        <v>55</v>
      </c>
      <c r="C10" s="33">
        <v>2500</v>
      </c>
    </row>
    <row r="11" spans="2:3" x14ac:dyDescent="0.25">
      <c r="B11" s="32" t="s">
        <v>70</v>
      </c>
      <c r="C11" s="33">
        <v>0</v>
      </c>
    </row>
    <row r="12" spans="2:3" x14ac:dyDescent="0.25">
      <c r="B12" s="32" t="s">
        <v>67</v>
      </c>
      <c r="C12" s="33">
        <v>2500</v>
      </c>
    </row>
    <row r="13" spans="2:3" x14ac:dyDescent="0.25">
      <c r="B13" s="22">
        <v>2027</v>
      </c>
      <c r="C13" s="33">
        <v>100000</v>
      </c>
    </row>
    <row r="14" spans="2:3" x14ac:dyDescent="0.25">
      <c r="B14" s="23" t="s">
        <v>50</v>
      </c>
      <c r="C14" s="33">
        <v>100000</v>
      </c>
    </row>
    <row r="15" spans="2:3" x14ac:dyDescent="0.25">
      <c r="B15" s="32" t="s">
        <v>69</v>
      </c>
      <c r="C15" s="33">
        <v>100000</v>
      </c>
    </row>
    <row r="16" spans="2:3" x14ac:dyDescent="0.25">
      <c r="B16" s="22" t="s">
        <v>122</v>
      </c>
      <c r="C16" s="33">
        <v>107500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58F1-E312-4484-9EE8-0CEC62EB3BD5}">
  <dimension ref="B1:C7"/>
  <sheetViews>
    <sheetView workbookViewId="0">
      <selection activeCell="B15" sqref="B15"/>
    </sheetView>
  </sheetViews>
  <sheetFormatPr defaultRowHeight="15" x14ac:dyDescent="0.25"/>
  <cols>
    <col min="2" max="2" width="32" bestFit="1" customWidth="1"/>
    <col min="3" max="3" width="22" bestFit="1" customWidth="1"/>
    <col min="4" max="5" width="12.7109375" bestFit="1" customWidth="1"/>
    <col min="6" max="8" width="5" bestFit="1" customWidth="1"/>
    <col min="9" max="9" width="11.28515625" bestFit="1" customWidth="1"/>
  </cols>
  <sheetData>
    <row r="1" spans="2:3" x14ac:dyDescent="0.25">
      <c r="B1" s="21" t="s">
        <v>6</v>
      </c>
      <c r="C1" t="s">
        <v>108</v>
      </c>
    </row>
    <row r="3" spans="2:3" x14ac:dyDescent="0.25">
      <c r="B3" s="21" t="s">
        <v>121</v>
      </c>
      <c r="C3" t="s">
        <v>176</v>
      </c>
    </row>
    <row r="4" spans="2:3" x14ac:dyDescent="0.25">
      <c r="B4" s="22">
        <v>2028</v>
      </c>
      <c r="C4" s="33">
        <v>5000000</v>
      </c>
    </row>
    <row r="5" spans="2:3" x14ac:dyDescent="0.25">
      <c r="B5" s="23" t="s">
        <v>55</v>
      </c>
      <c r="C5" s="33">
        <v>5000000</v>
      </c>
    </row>
    <row r="6" spans="2:3" x14ac:dyDescent="0.25">
      <c r="B6" s="32" t="s">
        <v>107</v>
      </c>
      <c r="C6" s="33">
        <v>5000000</v>
      </c>
    </row>
    <row r="7" spans="2:3" x14ac:dyDescent="0.25">
      <c r="B7" s="22" t="s">
        <v>122</v>
      </c>
      <c r="C7" s="33">
        <v>5000000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67E64-FD61-4817-BF42-D518A58BD3C6}">
  <sheetPr>
    <pageSetUpPr fitToPage="1"/>
  </sheetPr>
  <dimension ref="B2:J62"/>
  <sheetViews>
    <sheetView topLeftCell="A3" workbookViewId="0">
      <selection activeCell="E26" sqref="E26:H26"/>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45538</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109</v>
      </c>
      <c r="F8" s="50"/>
      <c r="G8" s="50"/>
      <c r="H8" s="50"/>
      <c r="I8" s="51"/>
    </row>
    <row r="9" spans="2:10" ht="15.75" thickBot="1" x14ac:dyDescent="0.3"/>
    <row r="10" spans="2:10" ht="15.75" thickBot="1" x14ac:dyDescent="0.3">
      <c r="B10" s="47" t="s">
        <v>6</v>
      </c>
      <c r="C10" s="47"/>
      <c r="E10" s="4" t="s">
        <v>61</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151</v>
      </c>
    </row>
    <row r="15" spans="2:10" ht="15.75" thickBot="1" x14ac:dyDescent="0.3"/>
    <row r="16" spans="2:10" ht="15.75" thickBot="1" x14ac:dyDescent="0.3">
      <c r="B16" s="47" t="s">
        <v>7</v>
      </c>
      <c r="C16" s="47"/>
      <c r="E16" s="4">
        <v>2026</v>
      </c>
    </row>
    <row r="17" spans="2:10" ht="15.75" thickBot="1" x14ac:dyDescent="0.3"/>
    <row r="18" spans="2:10" ht="15.75" thickBot="1" x14ac:dyDescent="0.3">
      <c r="B18" s="47" t="s">
        <v>8</v>
      </c>
      <c r="C18" s="47"/>
      <c r="E18" s="4" t="s">
        <v>115</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61</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148</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9679B322-BBAB-46BA-AA7D-EC90AC0033E3}">
          <x14:formula1>
            <xm:f>'Drop Down Values'!$F$3:$F$5</xm:f>
          </x14:formula1>
          <xm:sqref>E12</xm:sqref>
        </x14:dataValidation>
        <x14:dataValidation type="list" allowBlank="1" showInputMessage="1" showErrorMessage="1" xr:uid="{FF043AAC-1666-456E-B349-A9577C8BED53}">
          <x14:formula1>
            <xm:f>'Drop Down Values'!$D$3:$D$6</xm:f>
          </x14:formula1>
          <xm:sqref>E24</xm:sqref>
        </x14:dataValidation>
        <x14:dataValidation type="list" allowBlank="1" showInputMessage="1" showErrorMessage="1" xr:uid="{ABA0E74D-BF99-433F-A571-F33CF3A47A0F}">
          <x14:formula1>
            <xm:f>'Drop Down Values'!$J$3:$J$6</xm:f>
          </x14:formula1>
          <xm:sqref>E18</xm:sqref>
        </x14:dataValidation>
        <x14:dataValidation type="list" allowBlank="1" showInputMessage="1" showErrorMessage="1" xr:uid="{3DCB5EE7-4919-4DE8-840E-09F5F796BB1E}">
          <x14:formula1>
            <xm:f>'Drop Down Values'!$B$3:$B$17</xm:f>
          </x14:formula1>
          <xm:sqref>E10</xm:sqref>
        </x14:dataValidation>
        <x14:dataValidation type="list" allowBlank="1" showInputMessage="1" showErrorMessage="1" xr:uid="{DEAE03C6-1FA1-4381-A40C-F037021AE283}">
          <x14:formula1>
            <xm:f>'Drop Down Values'!$H$3:$H$7</xm:f>
          </x14:formula1>
          <xm:sqref>E14</xm:sqref>
        </x14:dataValidation>
        <x14:dataValidation type="list" allowBlank="1" showInputMessage="1" showErrorMessage="1" xr:uid="{F3650487-2817-439B-BD2C-878E9A3F1BEE}">
          <x14:formula1>
            <xm:f>'Drop Down Values'!$L$3:$L$23</xm:f>
          </x14:formula1>
          <xm:sqref>E26:H26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3BC42-E65D-4F44-A2ED-FF866B1E7925}">
  <sheetPr>
    <tabColor rgb="FF7030A0"/>
    <pageSetUpPr fitToPage="1"/>
  </sheetPr>
  <dimension ref="B2:J62"/>
  <sheetViews>
    <sheetView workbookViewId="0">
      <selection activeCell="E26" sqref="E26:H26"/>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45538</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153</v>
      </c>
      <c r="F8" s="50"/>
      <c r="G8" s="50"/>
      <c r="H8" s="50"/>
      <c r="I8" s="51"/>
    </row>
    <row r="9" spans="2:10" ht="15.75" thickBot="1" x14ac:dyDescent="0.3"/>
    <row r="10" spans="2:10" ht="15.75" thickBot="1" x14ac:dyDescent="0.3">
      <c r="B10" s="47" t="s">
        <v>6</v>
      </c>
      <c r="C10" s="47"/>
      <c r="E10" s="4" t="s">
        <v>64</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2026</v>
      </c>
    </row>
    <row r="17" spans="2:10" ht="15.75" thickBot="1" x14ac:dyDescent="0.3"/>
    <row r="18" spans="2:10" ht="15.75" thickBot="1" x14ac:dyDescent="0.3">
      <c r="B18" s="47" t="s">
        <v>8</v>
      </c>
      <c r="C18" s="47"/>
      <c r="E18" s="4" t="s">
        <v>115</v>
      </c>
      <c r="G18">
        <v>5</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152</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79" orientation="portrait" horizontalDpi="300" verticalDpi="3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14D6C6A-0CE8-4EBA-AFBE-2C6F3295AE0A}">
          <x14:formula1>
            <xm:f>'Drop Down Values'!$D$3:$D$6</xm:f>
          </x14:formula1>
          <xm:sqref>E24</xm:sqref>
        </x14:dataValidation>
        <x14:dataValidation type="list" allowBlank="1" showInputMessage="1" showErrorMessage="1" xr:uid="{4633CE3C-2EE2-4353-B5E4-59F3814A55C6}">
          <x14:formula1>
            <xm:f>'Drop Down Values'!$F$3:$F$5</xm:f>
          </x14:formula1>
          <xm:sqref>E12</xm:sqref>
        </x14:dataValidation>
        <x14:dataValidation type="list" allowBlank="1" showInputMessage="1" showErrorMessage="1" xr:uid="{30226284-05C7-4F5E-99A8-750D83130368}">
          <x14:formula1>
            <xm:f>'Drop Down Values'!$J$3:$J$6</xm:f>
          </x14:formula1>
          <xm:sqref>E18</xm:sqref>
        </x14:dataValidation>
        <x14:dataValidation type="list" allowBlank="1" showInputMessage="1" showErrorMessage="1" xr:uid="{6BF7272E-36C7-4F24-9DA0-708A508D47AD}">
          <x14:formula1>
            <xm:f>'Drop Down Values'!$B$3:$B$17</xm:f>
          </x14:formula1>
          <xm:sqref>E10</xm:sqref>
        </x14:dataValidation>
        <x14:dataValidation type="list" allowBlank="1" showInputMessage="1" showErrorMessage="1" xr:uid="{FA544B59-5DBE-4CF7-AF9C-B7D1024C04FC}">
          <x14:formula1>
            <xm:f>'Drop Down Values'!$H$3:$H$7</xm:f>
          </x14:formula1>
          <xm:sqref>E14</xm:sqref>
        </x14:dataValidation>
        <x14:dataValidation type="list" allowBlank="1" showInputMessage="1" showErrorMessage="1" xr:uid="{245C9457-528A-444B-91D5-B26D40C340B5}">
          <x14:formula1>
            <xm:f>'Drop Down Values'!$L$3:$L$20</xm:f>
          </x14:formula1>
          <xm:sqref>E26:H26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0E8EB-6F28-4CCD-A4A8-D74D13A0823B}">
  <sheetPr>
    <tabColor rgb="FF7030A0"/>
    <pageSetUpPr fitToPage="1"/>
  </sheetPr>
  <dimension ref="B2:J62"/>
  <sheetViews>
    <sheetView workbookViewId="0">
      <selection activeCell="E26" sqref="E26:H26"/>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45538</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150</v>
      </c>
      <c r="F8" s="50"/>
      <c r="G8" s="50"/>
      <c r="H8" s="50"/>
      <c r="I8" s="51"/>
    </row>
    <row r="9" spans="2:10" ht="15.75" thickBot="1" x14ac:dyDescent="0.3"/>
    <row r="10" spans="2:10" ht="15.75" thickBot="1" x14ac:dyDescent="0.3">
      <c r="B10" s="47" t="s">
        <v>6</v>
      </c>
      <c r="C10" s="47"/>
      <c r="E10" s="4" t="s">
        <v>64</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38</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c r="G18">
        <v>30</v>
      </c>
    </row>
    <row r="19" spans="2:10" ht="15.75" thickBot="1" x14ac:dyDescent="0.3">
      <c r="B19" s="3"/>
      <c r="C19" s="3"/>
    </row>
    <row r="20" spans="2:10" ht="15.75" thickBot="1" x14ac:dyDescent="0.3">
      <c r="B20" s="47" t="s">
        <v>9</v>
      </c>
      <c r="C20" s="47"/>
      <c r="E20" s="8">
        <v>25000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149</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25000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9797A1B-5A2E-4E10-8EE5-9A1C724ECBB1}">
          <x14:formula1>
            <xm:f>'Drop Down Values'!$F$3:$F$5</xm:f>
          </x14:formula1>
          <xm:sqref>E12</xm:sqref>
        </x14:dataValidation>
        <x14:dataValidation type="list" allowBlank="1" showInputMessage="1" showErrorMessage="1" xr:uid="{5FF096F2-9034-411B-A048-46986ADCF300}">
          <x14:formula1>
            <xm:f>'Drop Down Values'!$D$3:$D$6</xm:f>
          </x14:formula1>
          <xm:sqref>E24</xm:sqref>
        </x14:dataValidation>
        <x14:dataValidation type="list" allowBlank="1" showInputMessage="1" showErrorMessage="1" xr:uid="{CFF70110-4996-40B9-BE72-208644126768}">
          <x14:formula1>
            <xm:f>'Drop Down Values'!$J$3:$J$6</xm:f>
          </x14:formula1>
          <xm:sqref>E18</xm:sqref>
        </x14:dataValidation>
        <x14:dataValidation type="list" allowBlank="1" showInputMessage="1" showErrorMessage="1" xr:uid="{0B1C0397-0873-4F64-B021-056C1759945B}">
          <x14:formula1>
            <xm:f>'Drop Down Values'!$B$3:$B$17</xm:f>
          </x14:formula1>
          <xm:sqref>E10</xm:sqref>
        </x14:dataValidation>
        <x14:dataValidation type="list" allowBlank="1" showInputMessage="1" showErrorMessage="1" xr:uid="{BB5F038C-E215-4C78-B976-836C028DCC9E}">
          <x14:formula1>
            <xm:f>'Drop Down Values'!$H$3:$H$7</xm:f>
          </x14:formula1>
          <xm:sqref>E14</xm:sqref>
        </x14:dataValidation>
        <x14:dataValidation type="list" allowBlank="1" showInputMessage="1" showErrorMessage="1" xr:uid="{7BBBBC4D-0DBE-491A-BE4D-B18A0B0D624F}">
          <x14:formula1>
            <xm:f>'Drop Down Values'!$L$3:$L$20</xm:f>
          </x14:formula1>
          <xm:sqref>E26:H26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FCAA-98EB-4C5E-BE69-464B9500D7BF}">
  <sheetPr>
    <tabColor rgb="FF7030A0"/>
    <pageSetUpPr fitToPage="1"/>
  </sheetPr>
  <dimension ref="B2:J62"/>
  <sheetViews>
    <sheetView topLeftCell="A17" workbookViewId="0">
      <selection activeCell="E26" sqref="E26:H26"/>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154</v>
      </c>
      <c r="F8" s="50"/>
      <c r="G8" s="50"/>
      <c r="H8" s="50"/>
      <c r="I8" s="51"/>
    </row>
    <row r="9" spans="2:10" ht="15.75" thickBot="1" x14ac:dyDescent="0.3"/>
    <row r="10" spans="2:10" ht="15.75" thickBot="1" x14ac:dyDescent="0.3">
      <c r="B10" s="47" t="s">
        <v>6</v>
      </c>
      <c r="C10" s="47"/>
      <c r="E10" s="4" t="s">
        <v>64</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2026</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160</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E3E80AA9-88DC-41D1-83CA-53BA2CDF847D}">
          <x14:formula1>
            <xm:f>'Drop Down Values'!$D$3:$D$6</xm:f>
          </x14:formula1>
          <xm:sqref>E24</xm:sqref>
        </x14:dataValidation>
        <x14:dataValidation type="list" allowBlank="1" showInputMessage="1" showErrorMessage="1" xr:uid="{C1B4DCB2-B603-4799-ABD1-B7220101950E}">
          <x14:formula1>
            <xm:f>'Drop Down Values'!$F$3:$F$5</xm:f>
          </x14:formula1>
          <xm:sqref>E12</xm:sqref>
        </x14:dataValidation>
        <x14:dataValidation type="list" allowBlank="1" showInputMessage="1" showErrorMessage="1" xr:uid="{050B6C38-FB41-4423-8EC0-E805B41564F8}">
          <x14:formula1>
            <xm:f>'Drop Down Values'!$J$3:$J$6</xm:f>
          </x14:formula1>
          <xm:sqref>E18</xm:sqref>
        </x14:dataValidation>
        <x14:dataValidation type="list" allowBlank="1" showInputMessage="1" showErrorMessage="1" xr:uid="{16B313C3-EC0C-453B-ACE1-1BAD92C589EE}">
          <x14:formula1>
            <xm:f>'Drop Down Values'!$B$3:$B$17</xm:f>
          </x14:formula1>
          <xm:sqref>E10</xm:sqref>
        </x14:dataValidation>
        <x14:dataValidation type="list" allowBlank="1" showInputMessage="1" showErrorMessage="1" xr:uid="{2F66A3AE-C052-4914-A1CC-A0FB6CE5B13A}">
          <x14:formula1>
            <xm:f>'Drop Down Values'!$H$3:$H$7</xm:f>
          </x14:formula1>
          <xm:sqref>E14</xm:sqref>
        </x14:dataValidation>
        <x14:dataValidation type="list" allowBlank="1" showInputMessage="1" showErrorMessage="1" xr:uid="{4A0B3E81-23E9-4E6E-9C07-534317982517}">
          <x14:formula1>
            <xm:f>'Drop Down Values'!$L$3:$L$20</xm:f>
          </x14:formula1>
          <xm:sqref>E26:H26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48F04-7001-443C-9D8B-9379ADA2E01B}">
  <sheetPr>
    <tabColor rgb="FF92D050"/>
    <pageSetUpPr fitToPage="1"/>
  </sheetPr>
  <dimension ref="B2:J62"/>
  <sheetViews>
    <sheetView workbookViewId="0">
      <selection activeCell="E26" sqref="E26:H26"/>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66</v>
      </c>
      <c r="F8" s="50"/>
      <c r="G8" s="50"/>
      <c r="H8" s="50"/>
      <c r="I8" s="51"/>
    </row>
    <row r="9" spans="2:10" ht="15.75" thickBot="1" x14ac:dyDescent="0.3"/>
    <row r="10" spans="2:10" ht="15.75" thickBot="1" x14ac:dyDescent="0.3">
      <c r="B10" s="47" t="s">
        <v>6</v>
      </c>
      <c r="C10" s="47"/>
      <c r="E10" s="4" t="s">
        <v>65</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50</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141</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A4D970E-F61D-456A-B4EC-438A05A1377B}">
          <x14:formula1>
            <xm:f>'Drop Down Values'!$D$3:$D$6</xm:f>
          </x14:formula1>
          <xm:sqref>E24</xm:sqref>
        </x14:dataValidation>
        <x14:dataValidation type="list" allowBlank="1" showInputMessage="1" showErrorMessage="1" xr:uid="{68F45C1C-5ADC-4A3A-B068-B8F01699CD16}">
          <x14:formula1>
            <xm:f>'Drop Down Values'!$F$3:$F$5</xm:f>
          </x14:formula1>
          <xm:sqref>E12</xm:sqref>
        </x14:dataValidation>
        <x14:dataValidation type="list" allowBlank="1" showInputMessage="1" showErrorMessage="1" xr:uid="{9D26C696-5DA6-4566-A6B9-00D7254A9CEF}">
          <x14:formula1>
            <xm:f>'Drop Down Values'!$J$3:$J$6</xm:f>
          </x14:formula1>
          <xm:sqref>E18</xm:sqref>
        </x14:dataValidation>
        <x14:dataValidation type="list" allowBlank="1" showInputMessage="1" showErrorMessage="1" xr:uid="{C804C5B3-964A-4DEB-8D38-368FE84CC229}">
          <x14:formula1>
            <xm:f>'Drop Down Values'!$B$3:$B$17</xm:f>
          </x14:formula1>
          <xm:sqref>E10</xm:sqref>
        </x14:dataValidation>
        <x14:dataValidation type="list" allowBlank="1" showInputMessage="1" showErrorMessage="1" xr:uid="{3FB4445B-658D-4E74-9B49-E48223BB1CD9}">
          <x14:formula1>
            <xm:f>'Drop Down Values'!$H$3:$H$7</xm:f>
          </x14:formula1>
          <xm:sqref>E14</xm:sqref>
        </x14:dataValidation>
        <x14:dataValidation type="list" allowBlank="1" showInputMessage="1" showErrorMessage="1" xr:uid="{ED981D4E-4DCF-4B29-B672-B37EAA8CD25C}">
          <x14:formula1>
            <xm:f>'Drop Down Values'!$L$3:$L$20</xm:f>
          </x14:formula1>
          <xm:sqref>E26:H26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379F-11B2-4E46-9EC4-6446AE3638B0}">
  <sheetPr>
    <tabColor rgb="FF92D050"/>
    <pageSetUpPr fitToPage="1"/>
  </sheetPr>
  <dimension ref="B2:J62"/>
  <sheetViews>
    <sheetView workbookViewId="0">
      <selection activeCell="E7" sqref="E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120</v>
      </c>
      <c r="F8" s="50"/>
      <c r="G8" s="50"/>
      <c r="H8" s="50"/>
      <c r="I8" s="51"/>
    </row>
    <row r="9" spans="2:10" ht="15.75" thickBot="1" x14ac:dyDescent="0.3"/>
    <row r="10" spans="2:10" ht="15.75" thickBot="1" x14ac:dyDescent="0.3">
      <c r="B10" s="47" t="s">
        <v>6</v>
      </c>
      <c r="C10" s="47"/>
      <c r="E10" s="4" t="s">
        <v>65</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50</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ht="14.45" customHeight="1" x14ac:dyDescent="0.25">
      <c r="B30" s="47" t="s">
        <v>3</v>
      </c>
      <c r="C30" s="47"/>
      <c r="E30" s="52" t="s">
        <v>141</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D230CEE-E03E-407D-9108-9A7CE3A960ED}">
          <x14:formula1>
            <xm:f>'Drop Down Values'!$F$3:$F$5</xm:f>
          </x14:formula1>
          <xm:sqref>E12</xm:sqref>
        </x14:dataValidation>
        <x14:dataValidation type="list" allowBlank="1" showInputMessage="1" showErrorMessage="1" xr:uid="{83233D72-9E79-4C5A-B9F9-7BD371063280}">
          <x14:formula1>
            <xm:f>'Drop Down Values'!$D$3:$D$6</xm:f>
          </x14:formula1>
          <xm:sqref>E24</xm:sqref>
        </x14:dataValidation>
        <x14:dataValidation type="list" allowBlank="1" showInputMessage="1" showErrorMessage="1" xr:uid="{92FA53B2-C63F-4E96-965A-0F0E6C23D6F0}">
          <x14:formula1>
            <xm:f>'Drop Down Values'!$J$3:$J$6</xm:f>
          </x14:formula1>
          <xm:sqref>E18</xm:sqref>
        </x14:dataValidation>
        <x14:dataValidation type="list" allowBlank="1" showInputMessage="1" showErrorMessage="1" xr:uid="{595EFF9A-C50C-4E6B-A52D-D2C652987BFD}">
          <x14:formula1>
            <xm:f>'Drop Down Values'!$B$3:$B$17</xm:f>
          </x14:formula1>
          <xm:sqref>E10</xm:sqref>
        </x14:dataValidation>
        <x14:dataValidation type="list" allowBlank="1" showInputMessage="1" showErrorMessage="1" xr:uid="{1A742C19-26B8-4439-B917-617ABD3E59D7}">
          <x14:formula1>
            <xm:f>'Drop Down Values'!$H$3:$H$7</xm:f>
          </x14:formula1>
          <xm:sqref>E14</xm:sqref>
        </x14:dataValidation>
        <x14:dataValidation type="list" allowBlank="1" showInputMessage="1" showErrorMessage="1" xr:uid="{8A375DC0-8024-4FAA-924C-07E7ACD733A7}">
          <x14:formula1>
            <xm:f>'Drop Down Values'!$L$3:$L$20</xm:f>
          </x14:formula1>
          <xm:sqref>E26:H26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6F692-371B-453C-B23F-DD3B5EEF3FB8}">
  <sheetPr>
    <tabColor rgb="FF92D050"/>
    <pageSetUpPr fitToPage="1"/>
  </sheetPr>
  <dimension ref="B2:J62"/>
  <sheetViews>
    <sheetView topLeftCell="A21" workbookViewId="0">
      <selection activeCell="E48" sqref="E48"/>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155</v>
      </c>
      <c r="F8" s="50"/>
      <c r="G8" s="50"/>
      <c r="H8" s="50"/>
      <c r="I8" s="51"/>
    </row>
    <row r="9" spans="2:10" ht="15.75" thickBot="1" x14ac:dyDescent="0.3"/>
    <row r="10" spans="2:10" ht="15.75" thickBot="1" x14ac:dyDescent="0.3">
      <c r="B10" s="47" t="s">
        <v>6</v>
      </c>
      <c r="C10" s="47"/>
      <c r="E10" s="4" t="s">
        <v>65</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38</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5000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50</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157</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40000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DF05975A-8799-4654-BFA5-DCDF4DBED01F}">
          <x14:formula1>
            <xm:f>'Drop Down Values'!$D$3:$D$6</xm:f>
          </x14:formula1>
          <xm:sqref>E24</xm:sqref>
        </x14:dataValidation>
        <x14:dataValidation type="list" allowBlank="1" showInputMessage="1" showErrorMessage="1" xr:uid="{18F8AC9A-F550-44CD-AA89-8F3878CC02E6}">
          <x14:formula1>
            <xm:f>'Drop Down Values'!$F$3:$F$5</xm:f>
          </x14:formula1>
          <xm:sqref>E12</xm:sqref>
        </x14:dataValidation>
        <x14:dataValidation type="list" allowBlank="1" showInputMessage="1" showErrorMessage="1" xr:uid="{854689B2-51B9-4404-9602-6711D2F4E1BB}">
          <x14:formula1>
            <xm:f>'Drop Down Values'!$J$3:$J$6</xm:f>
          </x14:formula1>
          <xm:sqref>E18</xm:sqref>
        </x14:dataValidation>
        <x14:dataValidation type="list" allowBlank="1" showInputMessage="1" showErrorMessage="1" xr:uid="{9FF36AC0-B2B6-4871-8C9E-5C4B096ED893}">
          <x14:formula1>
            <xm:f>'Drop Down Values'!$B$3:$B$17</xm:f>
          </x14:formula1>
          <xm:sqref>E10</xm:sqref>
        </x14:dataValidation>
        <x14:dataValidation type="list" allowBlank="1" showInputMessage="1" showErrorMessage="1" xr:uid="{23402CA7-71D7-44FF-A2BB-744FFDBC279E}">
          <x14:formula1>
            <xm:f>'Drop Down Values'!$H$3:$H$7</xm:f>
          </x14:formula1>
          <xm:sqref>E14</xm:sqref>
        </x14:dataValidation>
        <x14:dataValidation type="list" allowBlank="1" showInputMessage="1" showErrorMessage="1" xr:uid="{B5815E4E-39FD-409C-BF06-B159403B75FB}">
          <x14:formula1>
            <xm:f>'Drop Down Values'!$L$3:$L$20</xm:f>
          </x14:formula1>
          <xm:sqref>E26:H26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060C1-B082-4EA8-A884-90244C71DCE5}">
  <sheetPr>
    <tabColor rgb="FF92D050"/>
    <pageSetUpPr fitToPage="1"/>
  </sheetPr>
  <dimension ref="B2:J62"/>
  <sheetViews>
    <sheetView zoomScale="83" workbookViewId="0">
      <selection activeCell="E14" sqref="E14"/>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67</v>
      </c>
      <c r="F8" s="50"/>
      <c r="G8" s="50"/>
      <c r="H8" s="50"/>
      <c r="I8" s="51"/>
    </row>
    <row r="9" spans="2:10" ht="15.75" thickBot="1" x14ac:dyDescent="0.3"/>
    <row r="10" spans="2:10" ht="15.75" thickBot="1" x14ac:dyDescent="0.3">
      <c r="B10" s="47" t="s">
        <v>6</v>
      </c>
      <c r="C10" s="47"/>
      <c r="E10" s="4" t="s">
        <v>65</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151</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2500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156</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9FB88DE-4192-45C0-8E58-46C46A532DFF}">
          <x14:formula1>
            <xm:f>'Drop Down Values'!$F$3:$F$5</xm:f>
          </x14:formula1>
          <xm:sqref>E12</xm:sqref>
        </x14:dataValidation>
        <x14:dataValidation type="list" allowBlank="1" showInputMessage="1" showErrorMessage="1" xr:uid="{DC4AF2A6-68CD-45DA-ACE4-35D247B6012F}">
          <x14:formula1>
            <xm:f>'Drop Down Values'!$D$3:$D$6</xm:f>
          </x14:formula1>
          <xm:sqref>E24</xm:sqref>
        </x14:dataValidation>
        <x14:dataValidation type="list" allowBlank="1" showInputMessage="1" showErrorMessage="1" xr:uid="{C54F9809-9D4B-4729-9431-1E2D67A8154B}">
          <x14:formula1>
            <xm:f>'Drop Down Values'!$J$3:$J$6</xm:f>
          </x14:formula1>
          <xm:sqref>E18</xm:sqref>
        </x14:dataValidation>
        <x14:dataValidation type="list" allowBlank="1" showInputMessage="1" showErrorMessage="1" xr:uid="{AC82B193-4F6A-441A-967D-CC07EEE3A10E}">
          <x14:formula1>
            <xm:f>'Drop Down Values'!$B$3:$B$17</xm:f>
          </x14:formula1>
          <xm:sqref>E10</xm:sqref>
        </x14:dataValidation>
        <x14:dataValidation type="list" allowBlank="1" showInputMessage="1" showErrorMessage="1" xr:uid="{27620132-1ABE-4EA7-9974-7BEDAD59443C}">
          <x14:formula1>
            <xm:f>'Drop Down Values'!$H$3:$H$7</xm:f>
          </x14:formula1>
          <xm:sqref>E14</xm:sqref>
        </x14:dataValidation>
        <x14:dataValidation type="list" allowBlank="1" showInputMessage="1" showErrorMessage="1" xr:uid="{23140B80-9B74-4BE0-A956-1203C23EC734}">
          <x14:formula1>
            <xm:f>'Drop Down Values'!$L$3:$L$20</xm:f>
          </x14:formula1>
          <xm:sqref>E26:H26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7BB26-E1F7-492F-9474-2DD4B9BD618B}">
  <dimension ref="B2:L20"/>
  <sheetViews>
    <sheetView zoomScale="75" workbookViewId="0">
      <selection activeCell="L21" sqref="L21:L23"/>
    </sheetView>
  </sheetViews>
  <sheetFormatPr defaultRowHeight="15" x14ac:dyDescent="0.25"/>
  <cols>
    <col min="2" max="2" width="21.28515625" customWidth="1"/>
    <col min="3" max="3" width="4.7109375" customWidth="1"/>
    <col min="4" max="4" width="21.7109375" bestFit="1" customWidth="1"/>
    <col min="5" max="5" width="4.7109375" customWidth="1"/>
    <col min="6" max="6" width="22.28515625" customWidth="1"/>
    <col min="7" max="7" width="4.7109375" customWidth="1"/>
    <col min="8" max="8" width="19" customWidth="1"/>
    <col min="9" max="9" width="4.7109375" customWidth="1"/>
    <col min="10" max="10" width="20.7109375" customWidth="1"/>
    <col min="11" max="11" width="4.7109375" customWidth="1"/>
    <col min="12" max="12" width="33.85546875" bestFit="1" customWidth="1"/>
  </cols>
  <sheetData>
    <row r="2" spans="2:12" x14ac:dyDescent="0.25">
      <c r="B2" s="3" t="s">
        <v>6</v>
      </c>
      <c r="D2" s="3" t="s">
        <v>29</v>
      </c>
      <c r="F2" s="3" t="s">
        <v>34</v>
      </c>
      <c r="H2" s="3" t="s">
        <v>33</v>
      </c>
      <c r="J2" s="3" t="s">
        <v>8</v>
      </c>
      <c r="L2" s="3" t="s">
        <v>62</v>
      </c>
    </row>
    <row r="3" spans="2:12" x14ac:dyDescent="0.25">
      <c r="B3" t="s">
        <v>16</v>
      </c>
      <c r="D3" t="s">
        <v>32</v>
      </c>
      <c r="F3" t="s">
        <v>35</v>
      </c>
      <c r="H3" t="s">
        <v>38</v>
      </c>
      <c r="J3" t="s">
        <v>115</v>
      </c>
      <c r="L3" t="s">
        <v>48</v>
      </c>
    </row>
    <row r="4" spans="2:12" x14ac:dyDescent="0.25">
      <c r="B4" t="s">
        <v>17</v>
      </c>
      <c r="D4" t="s">
        <v>13</v>
      </c>
      <c r="F4" t="s">
        <v>36</v>
      </c>
      <c r="H4" t="s">
        <v>39</v>
      </c>
      <c r="J4" t="s">
        <v>116</v>
      </c>
      <c r="L4" t="s">
        <v>49</v>
      </c>
    </row>
    <row r="5" spans="2:12" x14ac:dyDescent="0.25">
      <c r="B5" t="s">
        <v>18</v>
      </c>
      <c r="D5" t="s">
        <v>30</v>
      </c>
      <c r="F5" t="s">
        <v>37</v>
      </c>
      <c r="H5" t="s">
        <v>40</v>
      </c>
      <c r="J5" t="s">
        <v>117</v>
      </c>
      <c r="L5" t="s">
        <v>50</v>
      </c>
    </row>
    <row r="6" spans="2:12" x14ac:dyDescent="0.25">
      <c r="B6" t="s">
        <v>132</v>
      </c>
      <c r="D6" t="s">
        <v>31</v>
      </c>
      <c r="H6" t="s">
        <v>145</v>
      </c>
      <c r="J6" t="s">
        <v>118</v>
      </c>
      <c r="L6" t="s">
        <v>17</v>
      </c>
    </row>
    <row r="7" spans="2:12" x14ac:dyDescent="0.25">
      <c r="B7" t="s">
        <v>19</v>
      </c>
      <c r="H7" t="s">
        <v>151</v>
      </c>
      <c r="L7" t="s">
        <v>51</v>
      </c>
    </row>
    <row r="8" spans="2:12" x14ac:dyDescent="0.25">
      <c r="B8" t="s">
        <v>23</v>
      </c>
      <c r="L8" t="s">
        <v>52</v>
      </c>
    </row>
    <row r="9" spans="2:12" x14ac:dyDescent="0.25">
      <c r="B9" t="s">
        <v>20</v>
      </c>
      <c r="L9" t="s">
        <v>53</v>
      </c>
    </row>
    <row r="10" spans="2:12" x14ac:dyDescent="0.25">
      <c r="B10" t="s">
        <v>108</v>
      </c>
      <c r="L10" t="s">
        <v>54</v>
      </c>
    </row>
    <row r="11" spans="2:12" x14ac:dyDescent="0.25">
      <c r="B11" t="s">
        <v>64</v>
      </c>
      <c r="L11" t="s">
        <v>55</v>
      </c>
    </row>
    <row r="12" spans="2:12" x14ac:dyDescent="0.25">
      <c r="B12" t="s">
        <v>22</v>
      </c>
      <c r="L12" t="s">
        <v>56</v>
      </c>
    </row>
    <row r="13" spans="2:12" x14ac:dyDescent="0.25">
      <c r="B13" t="s">
        <v>61</v>
      </c>
      <c r="L13" t="s">
        <v>57</v>
      </c>
    </row>
    <row r="14" spans="2:12" x14ac:dyDescent="0.25">
      <c r="B14" t="s">
        <v>24</v>
      </c>
      <c r="L14" t="s">
        <v>58</v>
      </c>
    </row>
    <row r="15" spans="2:12" x14ac:dyDescent="0.25">
      <c r="B15" t="s">
        <v>25</v>
      </c>
      <c r="L15" t="s">
        <v>59</v>
      </c>
    </row>
    <row r="16" spans="2:12" x14ac:dyDescent="0.25">
      <c r="B16" t="s">
        <v>26</v>
      </c>
      <c r="L16" t="s">
        <v>60</v>
      </c>
    </row>
    <row r="17" spans="2:12" x14ac:dyDescent="0.25">
      <c r="B17" t="s">
        <v>65</v>
      </c>
      <c r="L17" t="s">
        <v>61</v>
      </c>
    </row>
    <row r="18" spans="2:12" x14ac:dyDescent="0.25">
      <c r="B18" t="s">
        <v>27</v>
      </c>
      <c r="L18" t="s">
        <v>146</v>
      </c>
    </row>
    <row r="19" spans="2:12" x14ac:dyDescent="0.25">
      <c r="B19" t="s">
        <v>28</v>
      </c>
      <c r="L19" t="s">
        <v>147</v>
      </c>
    </row>
    <row r="20" spans="2:12" x14ac:dyDescent="0.25">
      <c r="B20" t="s">
        <v>79</v>
      </c>
      <c r="L20" t="s">
        <v>177</v>
      </c>
    </row>
  </sheetData>
  <autoFilter ref="B2:B19" xr:uid="{1F57BB26-E1F7-492F-9474-2DD4B9BD618B}">
    <sortState xmlns:xlrd2="http://schemas.microsoft.com/office/spreadsheetml/2017/richdata2" ref="B3:B19">
      <sortCondition ref="B2:B19"/>
    </sortState>
  </autoFilter>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BEAD7-08D1-4389-AA95-1B3D10347E29}">
  <sheetPr>
    <tabColor theme="0"/>
    <pageSetUpPr fitToPage="1"/>
  </sheetPr>
  <dimension ref="B2:J62"/>
  <sheetViews>
    <sheetView workbookViewId="0">
      <selection activeCell="E7" sqref="E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68</v>
      </c>
      <c r="F8" s="50"/>
      <c r="G8" s="50"/>
      <c r="H8" s="50"/>
      <c r="I8" s="51"/>
    </row>
    <row r="9" spans="2:10" ht="15.75" thickBot="1" x14ac:dyDescent="0.3"/>
    <row r="10" spans="2:10" ht="15.75" thickBot="1" x14ac:dyDescent="0.3">
      <c r="B10" s="47" t="s">
        <v>6</v>
      </c>
      <c r="C10" s="47"/>
      <c r="E10" s="4" t="s">
        <v>132</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142</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4C110B6A-A4BC-4F2B-B3FF-09F927CCE44D}">
          <x14:formula1>
            <xm:f>'Drop Down Values'!$D$3:$D$6</xm:f>
          </x14:formula1>
          <xm:sqref>E24</xm:sqref>
        </x14:dataValidation>
        <x14:dataValidation type="list" allowBlank="1" showInputMessage="1" showErrorMessage="1" xr:uid="{93534834-D981-41A7-B2D8-74195528ED77}">
          <x14:formula1>
            <xm:f>'Drop Down Values'!$F$3:$F$5</xm:f>
          </x14:formula1>
          <xm:sqref>E12</xm:sqref>
        </x14:dataValidation>
        <x14:dataValidation type="list" allowBlank="1" showInputMessage="1" showErrorMessage="1" xr:uid="{E38DF375-B27D-4EC5-A2A7-0EAB309F811F}">
          <x14:formula1>
            <xm:f>'Drop Down Values'!$J$3:$J$6</xm:f>
          </x14:formula1>
          <xm:sqref>E18</xm:sqref>
        </x14:dataValidation>
        <x14:dataValidation type="list" allowBlank="1" showInputMessage="1" showErrorMessage="1" xr:uid="{2297ACD8-2D35-428F-B9FA-4FB92831A87B}">
          <x14:formula1>
            <xm:f>'Drop Down Values'!$B$3:$B$19</xm:f>
          </x14:formula1>
          <xm:sqref>E10</xm:sqref>
        </x14:dataValidation>
        <x14:dataValidation type="list" allowBlank="1" showInputMessage="1" showErrorMessage="1" xr:uid="{7EF28EA4-97B6-4F26-95B3-E01E42485E7C}">
          <x14:formula1>
            <xm:f>'Drop Down Values'!$H$3:$H$7</xm:f>
          </x14:formula1>
          <xm:sqref>E14</xm:sqref>
        </x14:dataValidation>
        <x14:dataValidation type="list" allowBlank="1" showInputMessage="1" showErrorMessage="1" xr:uid="{81C8F5E7-BB51-47AB-8F3D-B416C0DB311B}">
          <x14:formula1>
            <xm:f>'Drop Down Values'!$L$3:$L$20</xm:f>
          </x14:formula1>
          <xm:sqref>E26:H26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AAE05-77B6-4770-ADE6-3A40048341E5}">
  <sheetPr>
    <tabColor rgb="FF92D050"/>
    <pageSetUpPr fitToPage="1"/>
  </sheetPr>
  <dimension ref="B2:J62"/>
  <sheetViews>
    <sheetView topLeftCell="B9" workbookViewId="0">
      <selection activeCell="M31" sqref="M31"/>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69</v>
      </c>
      <c r="F8" s="50"/>
      <c r="G8" s="50"/>
      <c r="H8" s="50"/>
      <c r="I8" s="51"/>
    </row>
    <row r="9" spans="2:10" ht="15.75" thickBot="1" x14ac:dyDescent="0.3"/>
    <row r="10" spans="2:10" ht="15.75" thickBot="1" x14ac:dyDescent="0.3">
      <c r="B10" s="47" t="s">
        <v>6</v>
      </c>
      <c r="C10" s="47"/>
      <c r="E10" s="4" t="s">
        <v>65</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40</v>
      </c>
    </row>
    <row r="15" spans="2:10" ht="15.75" thickBot="1" x14ac:dyDescent="0.3"/>
    <row r="16" spans="2:10" ht="15.75" thickBot="1" x14ac:dyDescent="0.3">
      <c r="B16" s="47" t="s">
        <v>7</v>
      </c>
      <c r="C16" s="47"/>
      <c r="E16" s="4">
        <v>2027</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100000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50</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143</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A3E64C9-B9F7-4B17-B072-D3BAB29B9F0E}">
          <x14:formula1>
            <xm:f>'Drop Down Values'!$F$3:$F$5</xm:f>
          </x14:formula1>
          <xm:sqref>E12</xm:sqref>
        </x14:dataValidation>
        <x14:dataValidation type="list" allowBlank="1" showInputMessage="1" showErrorMessage="1" xr:uid="{A0F5DB5F-4605-4E1F-A132-BC0DE3D8206F}">
          <x14:formula1>
            <xm:f>'Drop Down Values'!$D$3:$D$6</xm:f>
          </x14:formula1>
          <xm:sqref>E24</xm:sqref>
        </x14:dataValidation>
        <x14:dataValidation type="list" allowBlank="1" showInputMessage="1" showErrorMessage="1" xr:uid="{FA6335C7-9824-4732-98AB-ABE6B2C4CC00}">
          <x14:formula1>
            <xm:f>'Drop Down Values'!$J$3:$J$6</xm:f>
          </x14:formula1>
          <xm:sqref>E18</xm:sqref>
        </x14:dataValidation>
        <x14:dataValidation type="list" allowBlank="1" showInputMessage="1" showErrorMessage="1" xr:uid="{0D7ACA27-8629-4E1F-9B89-A96509648FC1}">
          <x14:formula1>
            <xm:f>'Drop Down Values'!$B$3:$B$19</xm:f>
          </x14:formula1>
          <xm:sqref>E10</xm:sqref>
        </x14:dataValidation>
        <x14:dataValidation type="list" allowBlank="1" showInputMessage="1" showErrorMessage="1" xr:uid="{B628B812-F414-4D16-B655-9AFA0B5969FA}">
          <x14:formula1>
            <xm:f>'Drop Down Values'!$H$3:$H$7</xm:f>
          </x14:formula1>
          <xm:sqref>E14</xm:sqref>
        </x14:dataValidation>
        <x14:dataValidation type="list" allowBlank="1" showInputMessage="1" showErrorMessage="1" xr:uid="{75336B5E-244E-4892-BF70-A08720C8F1CC}">
          <x14:formula1>
            <xm:f>'Drop Down Values'!$L$3:$L$20</xm:f>
          </x14:formula1>
          <xm:sqref>E26:H26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69F90-AB1F-443B-86CD-A6E7F7C557B6}">
  <sheetPr>
    <tabColor rgb="FF92D050"/>
    <pageSetUpPr fitToPage="1"/>
  </sheetPr>
  <dimension ref="B2:J62"/>
  <sheetViews>
    <sheetView workbookViewId="0">
      <selection activeCell="E14" sqref="E14"/>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70</v>
      </c>
      <c r="F8" s="50"/>
      <c r="G8" s="50"/>
      <c r="H8" s="50"/>
      <c r="I8" s="51"/>
    </row>
    <row r="9" spans="2:10" ht="15.75" thickBot="1" x14ac:dyDescent="0.3"/>
    <row r="10" spans="2:10" ht="15.75" thickBot="1" x14ac:dyDescent="0.3">
      <c r="B10" s="47" t="s">
        <v>6</v>
      </c>
      <c r="C10" s="47"/>
      <c r="E10" s="4" t="s">
        <v>65</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69" t="s">
        <v>63</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82AAA66-7112-46B3-ABEE-20E5A67FE898}">
          <x14:formula1>
            <xm:f>'Drop Down Values'!$D$3:$D$6</xm:f>
          </x14:formula1>
          <xm:sqref>E24</xm:sqref>
        </x14:dataValidation>
        <x14:dataValidation type="list" allowBlank="1" showInputMessage="1" showErrorMessage="1" xr:uid="{D4A225C1-FFB3-43C9-95CF-E099FEBA239E}">
          <x14:formula1>
            <xm:f>'Drop Down Values'!$F$3:$F$5</xm:f>
          </x14:formula1>
          <xm:sqref>E12</xm:sqref>
        </x14:dataValidation>
        <x14:dataValidation type="list" allowBlank="1" showInputMessage="1" showErrorMessage="1" xr:uid="{89F0CDBF-4008-433C-9E09-5D4A8A055920}">
          <x14:formula1>
            <xm:f>'Drop Down Values'!$J$3:$J$6</xm:f>
          </x14:formula1>
          <xm:sqref>E18</xm:sqref>
        </x14:dataValidation>
        <x14:dataValidation type="list" allowBlank="1" showInputMessage="1" showErrorMessage="1" xr:uid="{4B78DF0A-575F-4B7F-807A-67E01D2C4428}">
          <x14:formula1>
            <xm:f>'Drop Down Values'!$B$3:$B$19</xm:f>
          </x14:formula1>
          <xm:sqref>E10</xm:sqref>
        </x14:dataValidation>
        <x14:dataValidation type="list" allowBlank="1" showInputMessage="1" showErrorMessage="1" xr:uid="{BA81EB4E-8E6A-4BCC-A06D-5EF7E5926B2D}">
          <x14:formula1>
            <xm:f>'Drop Down Values'!$H$3:$H$7</xm:f>
          </x14:formula1>
          <xm:sqref>E14</xm:sqref>
        </x14:dataValidation>
        <x14:dataValidation type="list" allowBlank="1" showInputMessage="1" showErrorMessage="1" xr:uid="{6722EF05-8307-4531-944D-D254737F3FCC}">
          <x14:formula1>
            <xm:f>'Drop Down Values'!$L$3:$L$20</xm:f>
          </x14:formula1>
          <xm:sqref>E26:H26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3FAD-EDB4-4B95-89CD-29E7E73F3833}">
  <sheetPr>
    <tabColor rgb="FF92D050"/>
    <pageSetUpPr fitToPage="1"/>
  </sheetPr>
  <dimension ref="B2:J62"/>
  <sheetViews>
    <sheetView topLeftCell="A13" workbookViewId="0">
      <selection activeCell="E30" sqref="E30:J4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71</v>
      </c>
      <c r="F8" s="50"/>
      <c r="G8" s="50"/>
      <c r="H8" s="50"/>
      <c r="I8" s="51"/>
    </row>
    <row r="9" spans="2:10" ht="15.75" thickBot="1" x14ac:dyDescent="0.3"/>
    <row r="10" spans="2:10" ht="15.75" thickBot="1" x14ac:dyDescent="0.3">
      <c r="B10" s="47" t="s">
        <v>6</v>
      </c>
      <c r="C10" s="47"/>
      <c r="E10" s="4" t="s">
        <v>65</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50</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158</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9DD0606-397E-4F1E-95DB-AE082A7E3F37}">
          <x14:formula1>
            <xm:f>'Drop Down Values'!$F$3:$F$5</xm:f>
          </x14:formula1>
          <xm:sqref>E12</xm:sqref>
        </x14:dataValidation>
        <x14:dataValidation type="list" allowBlank="1" showInputMessage="1" showErrorMessage="1" xr:uid="{0FD6CD1F-DBC4-4336-9E35-58B669CD55DB}">
          <x14:formula1>
            <xm:f>'Drop Down Values'!$D$3:$D$6</xm:f>
          </x14:formula1>
          <xm:sqref>E24</xm:sqref>
        </x14:dataValidation>
        <x14:dataValidation type="list" allowBlank="1" showInputMessage="1" showErrorMessage="1" xr:uid="{5013144B-F3F4-4765-884B-3D1238E8FA3B}">
          <x14:formula1>
            <xm:f>'Drop Down Values'!$J$3:$J$6</xm:f>
          </x14:formula1>
          <xm:sqref>E18</xm:sqref>
        </x14:dataValidation>
        <x14:dataValidation type="list" allowBlank="1" showInputMessage="1" showErrorMessage="1" xr:uid="{D767D099-BAD6-4A79-BDF4-360C8020A2EF}">
          <x14:formula1>
            <xm:f>'Drop Down Values'!$B$3:$B$19</xm:f>
          </x14:formula1>
          <xm:sqref>E10</xm:sqref>
        </x14:dataValidation>
        <x14:dataValidation type="list" allowBlank="1" showInputMessage="1" showErrorMessage="1" xr:uid="{F713D60D-8634-4849-84D6-1382C7C172D9}">
          <x14:formula1>
            <xm:f>'Drop Down Values'!$H$3:$H$7</xm:f>
          </x14:formula1>
          <xm:sqref>E14</xm:sqref>
        </x14:dataValidation>
        <x14:dataValidation type="list" allowBlank="1" showInputMessage="1" showErrorMessage="1" xr:uid="{0D08C4ED-F265-4E1D-9ED0-257942608A36}">
          <x14:formula1>
            <xm:f>'Drop Down Values'!$L$3:$L$20</xm:f>
          </x14:formula1>
          <xm:sqref>E26:H26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8BE65-B560-4501-8A66-43D14BC8AC68}">
  <sheetPr>
    <tabColor rgb="FF7030A0"/>
    <pageSetUpPr fitToPage="1"/>
  </sheetPr>
  <dimension ref="B2:J62"/>
  <sheetViews>
    <sheetView workbookViewId="0">
      <selection activeCell="E8" sqref="E8:I8"/>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45538</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101</v>
      </c>
      <c r="F8" s="50"/>
      <c r="G8" s="50"/>
      <c r="H8" s="50"/>
      <c r="I8" s="51"/>
    </row>
    <row r="9" spans="2:10" ht="15.75" thickBot="1" x14ac:dyDescent="0.3"/>
    <row r="10" spans="2:10" ht="15.75" thickBot="1" x14ac:dyDescent="0.3">
      <c r="B10" s="47" t="s">
        <v>6</v>
      </c>
      <c r="C10" s="47"/>
      <c r="E10" s="4" t="s">
        <v>64</v>
      </c>
    </row>
    <row r="11" spans="2:10" ht="15.75" thickBot="1" x14ac:dyDescent="0.3"/>
    <row r="12" spans="2:10" ht="15.75" thickBot="1" x14ac:dyDescent="0.3">
      <c r="B12" s="47" t="s">
        <v>34</v>
      </c>
      <c r="C12" s="47"/>
      <c r="E12" s="4" t="s">
        <v>35</v>
      </c>
    </row>
    <row r="13" spans="2:10" ht="15.75" thickBot="1" x14ac:dyDescent="0.3">
      <c r="C13" s="2"/>
    </row>
    <row r="14" spans="2:10" ht="15.75" thickBot="1" x14ac:dyDescent="0.3">
      <c r="B14" s="47" t="s">
        <v>41</v>
      </c>
      <c r="C14" s="47"/>
      <c r="E14" s="4" t="s">
        <v>38</v>
      </c>
    </row>
    <row r="15" spans="2:10" ht="15.75" thickBot="1" x14ac:dyDescent="0.3"/>
    <row r="16" spans="2:10" ht="15.75" thickBot="1" x14ac:dyDescent="0.3">
      <c r="B16" s="47" t="s">
        <v>7</v>
      </c>
      <c r="C16" s="47"/>
      <c r="E16" s="4">
        <v>2026</v>
      </c>
      <c r="G16" t="s">
        <v>113</v>
      </c>
    </row>
    <row r="17" spans="2:10" ht="15.75" thickBot="1" x14ac:dyDescent="0.3"/>
    <row r="18" spans="2:10" ht="15.75" thickBot="1" x14ac:dyDescent="0.3">
      <c r="B18" s="47" t="s">
        <v>8</v>
      </c>
      <c r="C18" s="47"/>
      <c r="E18" s="4" t="s">
        <v>118</v>
      </c>
      <c r="G18" t="s">
        <v>114</v>
      </c>
      <c r="I18">
        <v>30</v>
      </c>
    </row>
    <row r="19" spans="2:10" ht="15.75" thickBot="1" x14ac:dyDescent="0.3">
      <c r="B19" s="3"/>
      <c r="C19" s="3"/>
    </row>
    <row r="20" spans="2:10" ht="15.75" thickBot="1" x14ac:dyDescent="0.3">
      <c r="B20" s="47" t="s">
        <v>9</v>
      </c>
      <c r="C20" s="47"/>
      <c r="E20" s="8">
        <v>1000000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30</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102</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1000000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8BB9365-0B2C-442D-9B8C-08C3554B5392}">
          <x14:formula1>
            <xm:f>'Drop Down Values'!$D$3:$D$6</xm:f>
          </x14:formula1>
          <xm:sqref>E24</xm:sqref>
        </x14:dataValidation>
        <x14:dataValidation type="list" allowBlank="1" showInputMessage="1" showErrorMessage="1" xr:uid="{1C4D77BE-6FEB-453C-A3E0-B6C17964DC62}">
          <x14:formula1>
            <xm:f>'Drop Down Values'!$F$3:$F$5</xm:f>
          </x14:formula1>
          <xm:sqref>E12</xm:sqref>
        </x14:dataValidation>
        <x14:dataValidation type="list" allowBlank="1" showInputMessage="1" showErrorMessage="1" xr:uid="{F6F790C1-E6B5-4699-96C9-98EBBD485339}">
          <x14:formula1>
            <xm:f>'Drop Down Values'!$J$3:$J$6</xm:f>
          </x14:formula1>
          <xm:sqref>E18</xm:sqref>
        </x14:dataValidation>
        <x14:dataValidation type="list" allowBlank="1" showInputMessage="1" showErrorMessage="1" xr:uid="{30376644-8BC3-44B1-86E6-FDDD4BC92D28}">
          <x14:formula1>
            <xm:f>'Drop Down Values'!$B$3:$B$19</xm:f>
          </x14:formula1>
          <xm:sqref>E10</xm:sqref>
        </x14:dataValidation>
        <x14:dataValidation type="list" allowBlank="1" showInputMessage="1" showErrorMessage="1" xr:uid="{8114FB4D-B915-4A0B-BBA9-652F96AA54C6}">
          <x14:formula1>
            <xm:f>'Drop Down Values'!$H$3:$H$7</xm:f>
          </x14:formula1>
          <xm:sqref>E14</xm:sqref>
        </x14:dataValidation>
        <x14:dataValidation type="list" allowBlank="1" showInputMessage="1" showErrorMessage="1" xr:uid="{0BE8092D-8233-4382-90B3-B9EB886DAC8E}">
          <x14:formula1>
            <xm:f>'Drop Down Values'!$L$3:$L$20</xm:f>
          </x14:formula1>
          <xm:sqref>E26:H26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C0F2C-8F76-4F65-BAC4-DEACF41389C3}">
  <sheetPr>
    <tabColor rgb="FFFFFF00"/>
    <pageSetUpPr fitToPage="1"/>
  </sheetPr>
  <dimension ref="B2:N62"/>
  <sheetViews>
    <sheetView topLeftCell="A18" workbookViewId="0">
      <selection activeCell="A21" sqref="A21"/>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 min="14" max="14" width="10.7109375" bestFit="1" customWidth="1"/>
  </cols>
  <sheetData>
    <row r="2" spans="2:14" x14ac:dyDescent="0.25">
      <c r="B2" s="48" t="s">
        <v>0</v>
      </c>
      <c r="C2" s="48"/>
      <c r="D2" s="48"/>
      <c r="E2" s="48"/>
      <c r="F2" s="48"/>
      <c r="G2" s="48"/>
      <c r="H2" s="48"/>
      <c r="I2" s="48"/>
      <c r="J2" s="48"/>
    </row>
    <row r="3" spans="2:14" ht="15.75" thickBot="1" x14ac:dyDescent="0.3"/>
    <row r="4" spans="2:14" ht="15.75" thickBot="1" x14ac:dyDescent="0.3">
      <c r="B4" s="47" t="s">
        <v>4</v>
      </c>
      <c r="C4" s="47"/>
      <c r="E4" s="6">
        <v>45538</v>
      </c>
    </row>
    <row r="5" spans="2:14" ht="15.75" thickBot="1" x14ac:dyDescent="0.3">
      <c r="C5" s="2"/>
    </row>
    <row r="6" spans="2:14" ht="15.75" thickBot="1" x14ac:dyDescent="0.3">
      <c r="B6" s="47" t="s">
        <v>5</v>
      </c>
      <c r="C6" s="47"/>
      <c r="E6" s="6">
        <v>45895</v>
      </c>
    </row>
    <row r="7" spans="2:14" ht="15.75" thickBot="1" x14ac:dyDescent="0.3"/>
    <row r="8" spans="2:14" ht="15.75" thickBot="1" x14ac:dyDescent="0.3">
      <c r="B8" s="47" t="s">
        <v>1</v>
      </c>
      <c r="C8" s="47"/>
      <c r="E8" s="49" t="s">
        <v>107</v>
      </c>
      <c r="F8" s="50"/>
      <c r="G8" s="50"/>
      <c r="H8" s="50"/>
      <c r="I8" s="51"/>
    </row>
    <row r="9" spans="2:14" ht="15.75" thickBot="1" x14ac:dyDescent="0.3"/>
    <row r="10" spans="2:14" ht="15.75" thickBot="1" x14ac:dyDescent="0.3">
      <c r="B10" s="47" t="s">
        <v>6</v>
      </c>
      <c r="C10" s="47"/>
      <c r="E10" s="4" t="s">
        <v>108</v>
      </c>
      <c r="G10" t="s">
        <v>108</v>
      </c>
      <c r="N10" s="19"/>
    </row>
    <row r="11" spans="2:14" ht="15.75" thickBot="1" x14ac:dyDescent="0.3"/>
    <row r="12" spans="2:14" ht="15.75" thickBot="1" x14ac:dyDescent="0.3">
      <c r="B12" s="47" t="s">
        <v>34</v>
      </c>
      <c r="C12" s="47"/>
      <c r="E12" s="4" t="s">
        <v>35</v>
      </c>
    </row>
    <row r="13" spans="2:14" ht="15.75" thickBot="1" x14ac:dyDescent="0.3">
      <c r="C13" s="2"/>
    </row>
    <row r="14" spans="2:14" ht="15.75" thickBot="1" x14ac:dyDescent="0.3">
      <c r="B14" s="47" t="s">
        <v>41</v>
      </c>
      <c r="C14" s="47"/>
      <c r="E14" s="4" t="s">
        <v>39</v>
      </c>
    </row>
    <row r="15" spans="2:14" ht="15.75" thickBot="1" x14ac:dyDescent="0.3"/>
    <row r="16" spans="2:14" ht="15.75" thickBot="1" x14ac:dyDescent="0.3">
      <c r="B16" s="47" t="s">
        <v>7</v>
      </c>
      <c r="C16" s="47"/>
      <c r="E16" s="4">
        <v>2028</v>
      </c>
      <c r="G16" t="s">
        <v>106</v>
      </c>
    </row>
    <row r="17" spans="2:10" ht="15.75" thickBot="1" x14ac:dyDescent="0.3"/>
    <row r="18" spans="2:10" ht="15.75" thickBot="1" x14ac:dyDescent="0.3">
      <c r="B18" s="47" t="s">
        <v>8</v>
      </c>
      <c r="C18" s="47"/>
      <c r="E18" s="4" t="s">
        <v>118</v>
      </c>
      <c r="I18" s="3"/>
    </row>
    <row r="19" spans="2:10" ht="15.75" thickBot="1" x14ac:dyDescent="0.3">
      <c r="B19" s="3"/>
      <c r="C19" s="3"/>
    </row>
    <row r="20" spans="2:10" ht="15.75" thickBot="1" x14ac:dyDescent="0.3">
      <c r="B20" s="47" t="s">
        <v>9</v>
      </c>
      <c r="C20" s="47"/>
      <c r="E20" s="8">
        <v>5000000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31</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144</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4ABEF26B-6C4E-486F-A690-DF0036DCA8F9}">
          <x14:formula1>
            <xm:f>'Drop Down Values'!$F$3:$F$5</xm:f>
          </x14:formula1>
          <xm:sqref>E12</xm:sqref>
        </x14:dataValidation>
        <x14:dataValidation type="list" allowBlank="1" showInputMessage="1" showErrorMessage="1" xr:uid="{672EF9B5-EE74-45D6-9B79-9E279E01E58C}">
          <x14:formula1>
            <xm:f>'Drop Down Values'!$D$3:$D$6</xm:f>
          </x14:formula1>
          <xm:sqref>E24</xm:sqref>
        </x14:dataValidation>
        <x14:dataValidation type="list" allowBlank="1" showInputMessage="1" showErrorMessage="1" xr:uid="{EBC94529-DBDE-47F7-9357-9A13B9615266}">
          <x14:formula1>
            <xm:f>'Drop Down Values'!$J$3:$J$6</xm:f>
          </x14:formula1>
          <xm:sqref>E18</xm:sqref>
        </x14:dataValidation>
        <x14:dataValidation type="list" allowBlank="1" showInputMessage="1" showErrorMessage="1" xr:uid="{B0562003-7D72-4109-A8DB-49ED0765C948}">
          <x14:formula1>
            <xm:f>'Drop Down Values'!$B$3:$B$19</xm:f>
          </x14:formula1>
          <xm:sqref>E10</xm:sqref>
        </x14:dataValidation>
        <x14:dataValidation type="list" allowBlank="1" showInputMessage="1" showErrorMessage="1" xr:uid="{6616BB44-54AC-4202-ACE5-4FE56CEB56A8}">
          <x14:formula1>
            <xm:f>'Drop Down Values'!$H$3:$H$7</xm:f>
          </x14:formula1>
          <xm:sqref>E14</xm:sqref>
        </x14:dataValidation>
        <x14:dataValidation type="list" allowBlank="1" showInputMessage="1" showErrorMessage="1" xr:uid="{ED434369-A527-48BE-95B4-BC2B90C9123F}">
          <x14:formula1>
            <xm:f>'Drop Down Values'!$L$3:$L$20</xm:f>
          </x14:formula1>
          <xm:sqref>E26:H26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8136-ED63-41BA-9423-23EB3088D765}">
  <sheetPr>
    <tabColor rgb="FF7030A0"/>
    <pageSetUpPr fitToPage="1"/>
  </sheetPr>
  <dimension ref="B2:J62"/>
  <sheetViews>
    <sheetView topLeftCell="A21" zoomScaleNormal="100" workbookViewId="0">
      <selection activeCell="E48" sqref="E48"/>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72</v>
      </c>
      <c r="F8" s="50"/>
      <c r="G8" s="50"/>
      <c r="H8" s="50"/>
      <c r="I8" s="51"/>
    </row>
    <row r="9" spans="2:10" ht="15.75" thickBot="1" x14ac:dyDescent="0.3"/>
    <row r="10" spans="2:10" ht="15.75" thickBot="1" x14ac:dyDescent="0.3">
      <c r="B10" s="47" t="s">
        <v>6</v>
      </c>
      <c r="C10" s="47"/>
      <c r="E10" s="4" t="s">
        <v>64</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159</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0A355D6-CCC6-4B96-8E9C-3E972E500567}">
          <x14:formula1>
            <xm:f>'Drop Down Values'!$D$3:$D$6</xm:f>
          </x14:formula1>
          <xm:sqref>E24</xm:sqref>
        </x14:dataValidation>
        <x14:dataValidation type="list" allowBlank="1" showInputMessage="1" showErrorMessage="1" xr:uid="{0FD70CDF-D9C2-4832-AB76-D308C17F5EB7}">
          <x14:formula1>
            <xm:f>'Drop Down Values'!$F$3:$F$5</xm:f>
          </x14:formula1>
          <xm:sqref>E12</xm:sqref>
        </x14:dataValidation>
        <x14:dataValidation type="list" allowBlank="1" showInputMessage="1" showErrorMessage="1" xr:uid="{BE20969A-51F4-4A84-B71B-7698308246AF}">
          <x14:formula1>
            <xm:f>'Drop Down Values'!$J$3:$J$6</xm:f>
          </x14:formula1>
          <xm:sqref>E18</xm:sqref>
        </x14:dataValidation>
        <x14:dataValidation type="list" allowBlank="1" showInputMessage="1" showErrorMessage="1" xr:uid="{30979B6E-6746-4957-8FC4-BF33AE2B921D}">
          <x14:formula1>
            <xm:f>'Drop Down Values'!$B$3:$B$19</xm:f>
          </x14:formula1>
          <xm:sqref>E10</xm:sqref>
        </x14:dataValidation>
        <x14:dataValidation type="list" allowBlank="1" showInputMessage="1" showErrorMessage="1" xr:uid="{03958922-0186-4DD5-BB56-C44FD08B410F}">
          <x14:formula1>
            <xm:f>'Drop Down Values'!$H$3:$H$7</xm:f>
          </x14:formula1>
          <xm:sqref>E14</xm:sqref>
        </x14:dataValidation>
        <x14:dataValidation type="list" allowBlank="1" showInputMessage="1" showErrorMessage="1" xr:uid="{B967CC2C-2151-44B4-AFE4-0D2BD08CD50B}">
          <x14:formula1>
            <xm:f>'Drop Down Values'!$L$3:$L$20</xm:f>
          </x14:formula1>
          <xm:sqref>E26:H26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2D43-20DD-47CF-9530-A26A6F18D18D}">
  <sheetPr>
    <tabColor rgb="FF7030A0"/>
    <pageSetUpPr fitToPage="1"/>
  </sheetPr>
  <dimension ref="B2:J62"/>
  <sheetViews>
    <sheetView topLeftCell="A10" workbookViewId="0">
      <selection activeCell="E30" sqref="E30:J4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73</v>
      </c>
      <c r="F8" s="50"/>
      <c r="G8" s="50"/>
      <c r="H8" s="50"/>
      <c r="I8" s="51"/>
    </row>
    <row r="9" spans="2:10" ht="15.75" thickBot="1" x14ac:dyDescent="0.3"/>
    <row r="10" spans="2:10" ht="15.75" thickBot="1" x14ac:dyDescent="0.3">
      <c r="B10" s="47" t="s">
        <v>6</v>
      </c>
      <c r="C10" s="47"/>
      <c r="E10" s="4" t="s">
        <v>64</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161</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9F3422B-C351-4C78-A992-B0B0F5EA802C}">
          <x14:formula1>
            <xm:f>'Drop Down Values'!$F$3:$F$5</xm:f>
          </x14:formula1>
          <xm:sqref>E12</xm:sqref>
        </x14:dataValidation>
        <x14:dataValidation type="list" allowBlank="1" showInputMessage="1" showErrorMessage="1" xr:uid="{A4B01AC2-A20F-4DA7-9908-25FF138EBF01}">
          <x14:formula1>
            <xm:f>'Drop Down Values'!$D$3:$D$6</xm:f>
          </x14:formula1>
          <xm:sqref>E24</xm:sqref>
        </x14:dataValidation>
        <x14:dataValidation type="list" allowBlank="1" showInputMessage="1" showErrorMessage="1" xr:uid="{906718A4-9A58-4011-9450-891460E49DC0}">
          <x14:formula1>
            <xm:f>'Drop Down Values'!$J$3:$J$6</xm:f>
          </x14:formula1>
          <xm:sqref>E18</xm:sqref>
        </x14:dataValidation>
        <x14:dataValidation type="list" allowBlank="1" showInputMessage="1" showErrorMessage="1" xr:uid="{3049B083-D983-4BA8-90E9-DC21B4E7C3CA}">
          <x14:formula1>
            <xm:f>'Drop Down Values'!$B$3:$B$19</xm:f>
          </x14:formula1>
          <xm:sqref>E10</xm:sqref>
        </x14:dataValidation>
        <x14:dataValidation type="list" allowBlank="1" showInputMessage="1" showErrorMessage="1" xr:uid="{E06ADD1D-DC89-4585-90FF-7C5291A0864C}">
          <x14:formula1>
            <xm:f>'Drop Down Values'!$H$3:$H$7</xm:f>
          </x14:formula1>
          <xm:sqref>E14</xm:sqref>
        </x14:dataValidation>
        <x14:dataValidation type="list" allowBlank="1" showInputMessage="1" showErrorMessage="1" xr:uid="{D91A98B7-0827-46B3-BFB4-1391F4349E19}">
          <x14:formula1>
            <xm:f>'Drop Down Values'!$L$3:$L$20</xm:f>
          </x14:formula1>
          <xm:sqref>E26:H26</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859B-2A1B-4B8A-B0E1-D0AD5706E380}">
  <sheetPr>
    <tabColor rgb="FFFF0000"/>
    <pageSetUpPr fitToPage="1"/>
  </sheetPr>
  <dimension ref="B2:J62"/>
  <sheetViews>
    <sheetView workbookViewId="0"/>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74</v>
      </c>
      <c r="F8" s="50"/>
      <c r="G8" s="50"/>
      <c r="H8" s="50"/>
      <c r="I8" s="51"/>
    </row>
    <row r="9" spans="2:10" ht="15.75" thickBot="1" x14ac:dyDescent="0.3"/>
    <row r="10" spans="2:10" ht="15.75" thickBot="1" x14ac:dyDescent="0.3">
      <c r="B10" s="47" t="s">
        <v>6</v>
      </c>
      <c r="C10" s="47"/>
      <c r="E10" s="4" t="s">
        <v>21</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t="s">
        <v>178</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2900</v>
      </c>
      <c r="F20" t="s">
        <v>123</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177</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162</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83177263-C7E2-4FA3-B3C3-28AA32919D3F}">
          <x14:formula1>
            <xm:f>'Drop Down Values'!$D$3:$D$6</xm:f>
          </x14:formula1>
          <xm:sqref>E24</xm:sqref>
        </x14:dataValidation>
        <x14:dataValidation type="list" allowBlank="1" showInputMessage="1" showErrorMessage="1" xr:uid="{AC7CFF3F-A128-4E78-97E5-D4DD1B92CFED}">
          <x14:formula1>
            <xm:f>'Drop Down Values'!$F$3:$F$5</xm:f>
          </x14:formula1>
          <xm:sqref>E12</xm:sqref>
        </x14:dataValidation>
        <x14:dataValidation type="list" allowBlank="1" showInputMessage="1" showErrorMessage="1" xr:uid="{28CAF473-ED58-4A6C-AC76-40DE865BECE6}">
          <x14:formula1>
            <xm:f>'Drop Down Values'!$J$3:$J$6</xm:f>
          </x14:formula1>
          <xm:sqref>E18</xm:sqref>
        </x14:dataValidation>
        <x14:dataValidation type="list" allowBlank="1" showInputMessage="1" showErrorMessage="1" xr:uid="{EB79619A-4938-4875-8010-263C56B4D419}">
          <x14:formula1>
            <xm:f>'Drop Down Values'!$B$3:$B$19</xm:f>
          </x14:formula1>
          <xm:sqref>E10 F12</xm:sqref>
        </x14:dataValidation>
        <x14:dataValidation type="list" allowBlank="1" showInputMessage="1" showErrorMessage="1" xr:uid="{F44966C1-FB5E-481E-82B6-9A7320E924A0}">
          <x14:formula1>
            <xm:f>'Drop Down Values'!$H$3:$H$7</xm:f>
          </x14:formula1>
          <xm:sqref>E14</xm:sqref>
        </x14:dataValidation>
        <x14:dataValidation type="list" allowBlank="1" showInputMessage="1" showErrorMessage="1" xr:uid="{C500785B-3C38-4E31-A077-8BACA5A4676A}">
          <x14:formula1>
            <xm:f>'Drop Down Values'!$L$3:$L$20</xm:f>
          </x14:formula1>
          <xm:sqref>E26:H26</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31A14-715E-4428-8B7C-98D34D430A9D}">
  <sheetPr>
    <tabColor rgb="FF00B0F0"/>
    <pageSetUpPr fitToPage="1"/>
  </sheetPr>
  <dimension ref="B2:J62"/>
  <sheetViews>
    <sheetView topLeftCell="B15" workbookViewId="0">
      <selection activeCell="O38" sqref="O38"/>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76</v>
      </c>
      <c r="F8" s="50"/>
      <c r="G8" s="50"/>
      <c r="H8" s="50"/>
      <c r="I8" s="51"/>
    </row>
    <row r="9" spans="2:10" ht="15.75" thickBot="1" x14ac:dyDescent="0.3"/>
    <row r="10" spans="2:10" ht="15.75" thickBot="1" x14ac:dyDescent="0.3">
      <c r="B10" s="47" t="s">
        <v>6</v>
      </c>
      <c r="C10" s="47"/>
      <c r="E10" s="4" t="s">
        <v>25</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2026</v>
      </c>
    </row>
    <row r="17" spans="2:10" ht="15.75" thickBot="1" x14ac:dyDescent="0.3"/>
    <row r="18" spans="2:10" ht="15.75" thickBot="1" x14ac:dyDescent="0.3">
      <c r="B18" s="47" t="s">
        <v>8</v>
      </c>
      <c r="C18" s="47"/>
      <c r="E18" s="4" t="s">
        <v>115</v>
      </c>
      <c r="F18" t="s">
        <v>124</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2029</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56</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180</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919CBD89-CB7D-4E2D-93A2-6CB667EE7A6D}">
          <x14:formula1>
            <xm:f>'Drop Down Values'!$F$3:$F$5</xm:f>
          </x14:formula1>
          <xm:sqref>E12</xm:sqref>
        </x14:dataValidation>
        <x14:dataValidation type="list" allowBlank="1" showInputMessage="1" showErrorMessage="1" xr:uid="{3606D041-9CF4-41E9-A765-B42E22B2204C}">
          <x14:formula1>
            <xm:f>'Drop Down Values'!$D$3:$D$6</xm:f>
          </x14:formula1>
          <xm:sqref>E24</xm:sqref>
        </x14:dataValidation>
        <x14:dataValidation type="list" allowBlank="1" showInputMessage="1" showErrorMessage="1" xr:uid="{61F2EBF6-FC1B-4FFB-9226-88BBF9C22129}">
          <x14:formula1>
            <xm:f>'Drop Down Values'!$J$3:$J$6</xm:f>
          </x14:formula1>
          <xm:sqref>E18</xm:sqref>
        </x14:dataValidation>
        <x14:dataValidation type="list" allowBlank="1" showInputMessage="1" showErrorMessage="1" xr:uid="{4BF31959-DDE7-4137-B1F2-F60B0F3F04C8}">
          <x14:formula1>
            <xm:f>'Drop Down Values'!$B$3:$B$19</xm:f>
          </x14:formula1>
          <xm:sqref>E10 F12</xm:sqref>
        </x14:dataValidation>
        <x14:dataValidation type="list" allowBlank="1" showInputMessage="1" showErrorMessage="1" xr:uid="{EE9C0C57-BD75-480F-AC70-51B8D0F1AF47}">
          <x14:formula1>
            <xm:f>'Drop Down Values'!$H$3:$H$7</xm:f>
          </x14:formula1>
          <xm:sqref>E14</xm:sqref>
        </x14:dataValidation>
        <x14:dataValidation type="list" allowBlank="1" showInputMessage="1" showErrorMessage="1" xr:uid="{1F70974F-8CA3-42B4-A2AE-C64D116FAAD6}">
          <x14:formula1>
            <xm:f>'Drop Down Values'!$L$3:$L$20</xm:f>
          </x14:formula1>
          <xm:sqref>E26:H26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5C573-A713-4907-B4B1-D515669A6697}">
  <sheetPr>
    <pageSetUpPr fitToPage="1"/>
  </sheetPr>
  <dimension ref="A1:AD71"/>
  <sheetViews>
    <sheetView workbookViewId="0">
      <pane ySplit="1" topLeftCell="A2" activePane="bottomLeft" state="frozen"/>
      <selection activeCell="I5" activeCellId="2" sqref="G1:G1048576 H1:H1048576 I1:I1048576"/>
      <selection pane="bottomLeft" activeCell="A2" sqref="A2"/>
    </sheetView>
  </sheetViews>
  <sheetFormatPr defaultColWidth="8.85546875" defaultRowHeight="15" x14ac:dyDescent="0.25"/>
  <cols>
    <col min="1" max="1" width="6.85546875" style="5" customWidth="1"/>
    <col min="2" max="2" width="11.42578125" style="5" hidden="1" customWidth="1"/>
    <col min="3" max="3" width="11.42578125" style="9" hidden="1" customWidth="1"/>
    <col min="4" max="4" width="32.5703125" style="9" bestFit="1" customWidth="1"/>
    <col min="5" max="5" width="19.28515625" style="5" bestFit="1" customWidth="1"/>
    <col min="6" max="7" width="16.140625" style="5" customWidth="1"/>
    <col min="8" max="8" width="11.5703125" style="5" customWidth="1"/>
    <col min="9" max="9" width="11.28515625" style="5" customWidth="1"/>
    <col min="10" max="10" width="14" style="5" bestFit="1" customWidth="1"/>
    <col min="11" max="11" width="11.5703125" style="5" customWidth="1"/>
    <col min="12" max="12" width="14.42578125" style="5" customWidth="1"/>
    <col min="13" max="13" width="16.28515625" style="5" customWidth="1"/>
    <col min="14" max="14" width="16.140625" style="5" hidden="1" customWidth="1"/>
    <col min="15" max="15" width="25.42578125" style="5" customWidth="1"/>
    <col min="16" max="16" width="13.42578125" style="5" bestFit="1" customWidth="1"/>
    <col min="17" max="21" width="10" style="5" customWidth="1"/>
    <col min="22" max="16384" width="8.85546875" style="5"/>
  </cols>
  <sheetData>
    <row r="1" spans="1:30" s="14" customFormat="1" ht="30" x14ac:dyDescent="0.25">
      <c r="A1" s="12" t="s">
        <v>99</v>
      </c>
      <c r="B1" s="12" t="s">
        <v>4</v>
      </c>
      <c r="C1" s="13" t="s">
        <v>5</v>
      </c>
      <c r="D1" s="13" t="s">
        <v>1</v>
      </c>
      <c r="E1" s="12" t="s">
        <v>6</v>
      </c>
      <c r="F1" s="12" t="s">
        <v>34</v>
      </c>
      <c r="G1" s="12" t="s">
        <v>41</v>
      </c>
      <c r="H1" s="12" t="s">
        <v>7</v>
      </c>
      <c r="I1" s="12" t="s">
        <v>8</v>
      </c>
      <c r="J1" s="12" t="s">
        <v>9</v>
      </c>
      <c r="K1" s="12" t="s">
        <v>10</v>
      </c>
      <c r="L1" s="12" t="s">
        <v>11</v>
      </c>
      <c r="M1" s="12" t="s">
        <v>12</v>
      </c>
      <c r="N1" s="12" t="s">
        <v>2</v>
      </c>
      <c r="O1" s="12" t="s">
        <v>3</v>
      </c>
      <c r="P1" s="12" t="s">
        <v>42</v>
      </c>
      <c r="Q1" s="12" t="s">
        <v>43</v>
      </c>
      <c r="R1" s="12" t="s">
        <v>44</v>
      </c>
      <c r="S1" s="12" t="s">
        <v>45</v>
      </c>
      <c r="T1" s="12" t="s">
        <v>46</v>
      </c>
      <c r="U1" s="12" t="s">
        <v>47</v>
      </c>
    </row>
    <row r="2" spans="1:30" ht="135" x14ac:dyDescent="0.25">
      <c r="A2" s="5">
        <v>1</v>
      </c>
      <c r="B2" s="9">
        <f t="shared" ref="B2:O11" ca="1" si="0">VLOOKUP(B$1,INDIRECT($A2&amp;"!$B$4:$J$55"),4,FALSE)</f>
        <v>45538</v>
      </c>
      <c r="C2" s="9">
        <f t="shared" ca="1" si="0"/>
        <v>45895</v>
      </c>
      <c r="D2" s="9" t="str">
        <f t="shared" ca="1" si="0"/>
        <v>Library Building Capital Reserve</v>
      </c>
      <c r="E2" s="9" t="str">
        <f t="shared" ca="1" si="0"/>
        <v>Library</v>
      </c>
      <c r="F2" s="9" t="str">
        <f t="shared" ca="1" si="0"/>
        <v>Repair/Upgrade</v>
      </c>
      <c r="G2" s="9" t="str">
        <f t="shared" ca="1" si="0"/>
        <v>No Recommendation</v>
      </c>
      <c r="H2" s="15">
        <f t="shared" ca="1" si="0"/>
        <v>2026</v>
      </c>
      <c r="I2" s="5" t="str">
        <f t="shared" ca="1" si="0"/>
        <v>5 years or less</v>
      </c>
      <c r="J2" s="16">
        <f t="shared" ca="1" si="0"/>
        <v>0</v>
      </c>
      <c r="K2" s="5">
        <f t="shared" ca="1" si="0"/>
        <v>2025</v>
      </c>
      <c r="L2" s="9" t="str">
        <f t="shared" ca="1" si="0"/>
        <v>Budget or Warrant Article</v>
      </c>
      <c r="M2" s="9" t="str">
        <f t="shared" ca="1" si="0"/>
        <v>Library</v>
      </c>
      <c r="N2" s="17">
        <f t="shared" ca="1" si="0"/>
        <v>0.05</v>
      </c>
      <c r="O2" s="9" t="str">
        <f t="shared" ca="1" si="0"/>
        <v>8/26/2025 - SB does not control capital projects
Prior Year Notes:
Discuss deferring capital fund request and allocating elsewhere (transfer station).  Budget year 2025.</v>
      </c>
      <c r="P2" s="18">
        <f t="shared" ref="P2:U11" ca="1" si="1">VLOOKUP(P$1,INDIRECT($A2&amp;"!$c$4:$J$55"),3,FALSE)</f>
        <v>0</v>
      </c>
      <c r="Q2" s="18">
        <f t="shared" ca="1" si="1"/>
        <v>0</v>
      </c>
      <c r="R2" s="18">
        <f t="shared" ca="1" si="1"/>
        <v>0</v>
      </c>
      <c r="S2" s="18">
        <f t="shared" ca="1" si="1"/>
        <v>0</v>
      </c>
      <c r="T2" s="18">
        <f t="shared" ca="1" si="1"/>
        <v>0</v>
      </c>
      <c r="U2" s="18">
        <f t="shared" ca="1" si="1"/>
        <v>0</v>
      </c>
    </row>
    <row r="3" spans="1:30" ht="330" x14ac:dyDescent="0.25">
      <c r="A3" s="5">
        <v>2</v>
      </c>
      <c r="B3" s="9">
        <f t="shared" ca="1" si="0"/>
        <v>45538</v>
      </c>
      <c r="C3" s="9">
        <f t="shared" ca="1" si="0"/>
        <v>45895</v>
      </c>
      <c r="D3" s="9" t="str">
        <f t="shared" ca="1" si="0"/>
        <v>Visitors Center - Ongoing Maintenance</v>
      </c>
      <c r="E3" s="9" t="str">
        <f t="shared" ca="1" si="0"/>
        <v>General Govt Buildings</v>
      </c>
      <c r="F3" s="9" t="str">
        <f t="shared" ca="1" si="0"/>
        <v>Repair/Upgrade</v>
      </c>
      <c r="G3" s="9" t="str">
        <f t="shared" ca="1" si="0"/>
        <v>Defer Short Term</v>
      </c>
      <c r="H3" s="15">
        <f t="shared" ca="1" si="0"/>
        <v>2026</v>
      </c>
      <c r="I3" s="5" t="str">
        <f t="shared" ca="1" si="0"/>
        <v>5 years or less</v>
      </c>
      <c r="J3" s="16">
        <f t="shared" ca="1" si="0"/>
        <v>0</v>
      </c>
      <c r="K3" s="5">
        <f t="shared" ca="1" si="0"/>
        <v>2025</v>
      </c>
      <c r="L3" s="9" t="str">
        <f t="shared" ca="1" si="0"/>
        <v>Budget or Warrant Article</v>
      </c>
      <c r="M3" s="9" t="str">
        <f t="shared" ca="1" si="0"/>
        <v>Town Building Maintenance</v>
      </c>
      <c r="N3" s="17">
        <f t="shared" ca="1" si="0"/>
        <v>0.05</v>
      </c>
      <c r="O3" s="9" t="str">
        <f t="shared" ca="1" si="0"/>
        <v xml:space="preserve">
8/26/2025 - No new projects &gt;$25k for coming year. Fund GGB reserve recognizing that there will be future repairs and maintenence required.
Prior Year Notes:
Repairs to roof were approved and allocated for 2025.  However, there is likely additional foundation and drainage work to be done.
Increase GGB capital reserve ask to $30k (from $20k) for additional repairs in near future?
What is the Town's goal for this building?</v>
      </c>
      <c r="P3" s="18">
        <f t="shared" ca="1" si="1"/>
        <v>0</v>
      </c>
      <c r="Q3" s="18">
        <f t="shared" ca="1" si="1"/>
        <v>0</v>
      </c>
      <c r="R3" s="18">
        <f t="shared" ca="1" si="1"/>
        <v>0</v>
      </c>
      <c r="S3" s="18">
        <f t="shared" ca="1" si="1"/>
        <v>0</v>
      </c>
      <c r="T3" s="18">
        <f t="shared" ca="1" si="1"/>
        <v>0</v>
      </c>
      <c r="U3" s="18">
        <f t="shared" ca="1" si="1"/>
        <v>0</v>
      </c>
      <c r="V3" s="9"/>
      <c r="W3" s="9"/>
      <c r="X3" s="9"/>
      <c r="Y3" s="9"/>
      <c r="Z3" s="9"/>
      <c r="AA3" s="9"/>
      <c r="AB3" s="15"/>
      <c r="AD3" s="16"/>
    </row>
    <row r="4" spans="1:30" ht="390" x14ac:dyDescent="0.25">
      <c r="A4" s="5">
        <v>3</v>
      </c>
      <c r="B4" s="9">
        <f t="shared" ca="1" si="0"/>
        <v>45538</v>
      </c>
      <c r="C4" s="9">
        <f t="shared" ca="1" si="0"/>
        <v>45895</v>
      </c>
      <c r="D4" s="9" t="str">
        <f t="shared" ca="1" si="0"/>
        <v>Town Hall - Engineering Study for Stair Repair</v>
      </c>
      <c r="E4" s="9" t="str">
        <f t="shared" ca="1" si="0"/>
        <v>General Govt Buildings</v>
      </c>
      <c r="F4" s="9" t="str">
        <f t="shared" ca="1" si="0"/>
        <v>Repair/Upgrade</v>
      </c>
      <c r="G4" s="9" t="str">
        <f t="shared" ca="1" si="0"/>
        <v>Recommend</v>
      </c>
      <c r="H4" s="15">
        <f t="shared" ca="1" si="0"/>
        <v>2025</v>
      </c>
      <c r="I4" s="5" t="str">
        <f t="shared" ca="1" si="0"/>
        <v>25+ years</v>
      </c>
      <c r="J4" s="16">
        <f t="shared" ca="1" si="0"/>
        <v>25000</v>
      </c>
      <c r="K4" s="5">
        <f t="shared" ca="1" si="0"/>
        <v>2025</v>
      </c>
      <c r="L4" s="9" t="str">
        <f t="shared" ca="1" si="0"/>
        <v>Reserve Fund</v>
      </c>
      <c r="M4" s="9" t="str">
        <f t="shared" ca="1" si="0"/>
        <v>Town Building Maintenance</v>
      </c>
      <c r="N4" s="17">
        <f t="shared" ca="1" si="0"/>
        <v>0.05</v>
      </c>
      <c r="O4" s="9" t="str">
        <f t="shared" ca="1" si="0"/>
        <v xml:space="preserve">
8/26/2025 - Need engineering report (water remediation). Study would cost ~ $25k. Hope to roll actual repairs into Public Safety Bldg.
Prior Year Notes:
Front granite steps securing railing and reparing broken/chipped granite.  Stabilize stairs. 
Estimated cost is a suggested ask for GGB capital reserve fund - - warrant article.
Increase GGB capital reserve ask by $10k to offset future cost of repairing steps.
Working on finding a mason/contractor to look at project.</v>
      </c>
      <c r="P4" s="18">
        <f t="shared" ca="1" si="1"/>
        <v>0</v>
      </c>
      <c r="Q4" s="18">
        <f t="shared" ca="1" si="1"/>
        <v>25000</v>
      </c>
      <c r="R4" s="18">
        <f t="shared" ca="1" si="1"/>
        <v>0</v>
      </c>
      <c r="S4" s="18">
        <f t="shared" ca="1" si="1"/>
        <v>0</v>
      </c>
      <c r="T4" s="18">
        <f t="shared" ca="1" si="1"/>
        <v>0</v>
      </c>
      <c r="U4" s="18">
        <f t="shared" ca="1" si="1"/>
        <v>0</v>
      </c>
      <c r="V4" s="9"/>
      <c r="W4" s="9"/>
      <c r="X4" s="9"/>
      <c r="Y4" s="9"/>
      <c r="Z4" s="9"/>
      <c r="AA4" s="9"/>
      <c r="AB4" s="15"/>
      <c r="AD4" s="16"/>
    </row>
    <row r="5" spans="1:30" ht="45" x14ac:dyDescent="0.25">
      <c r="A5" s="5">
        <v>4</v>
      </c>
      <c r="B5" s="9">
        <f t="shared" ca="1" si="0"/>
        <v>45524</v>
      </c>
      <c r="C5" s="9">
        <f t="shared" ca="1" si="0"/>
        <v>45895</v>
      </c>
      <c r="D5" s="9" t="str">
        <f t="shared" ca="1" si="0"/>
        <v>Highway Garage - unheated addition for equipment storage</v>
      </c>
      <c r="E5" s="9" t="str">
        <f t="shared" ca="1" si="0"/>
        <v>General Govt Buildings</v>
      </c>
      <c r="F5" s="9" t="str">
        <f t="shared" ca="1" si="0"/>
        <v>Repair/Upgrade</v>
      </c>
      <c r="G5" s="9" t="str">
        <f t="shared" ca="1" si="0"/>
        <v>Defer Short Term</v>
      </c>
      <c r="H5" s="15">
        <f t="shared" ca="1" si="0"/>
        <v>2026</v>
      </c>
      <c r="I5" s="5" t="str">
        <f t="shared" ca="1" si="0"/>
        <v>25+ years</v>
      </c>
      <c r="J5" s="16">
        <f t="shared" ca="1" si="0"/>
        <v>0</v>
      </c>
      <c r="K5" s="5">
        <f t="shared" ca="1" si="0"/>
        <v>2025</v>
      </c>
      <c r="L5" s="9" t="str">
        <f t="shared" ca="1" si="0"/>
        <v>Budget or Warrant Article</v>
      </c>
      <c r="M5" s="9" t="str">
        <f t="shared" ca="1" si="0"/>
        <v>Town Building Maintenance</v>
      </c>
      <c r="N5" s="17">
        <f t="shared" ca="1" si="0"/>
        <v>0.05</v>
      </c>
      <c r="O5" s="9" t="str">
        <f t="shared" ca="1" si="0"/>
        <v>8/26/2025 - Project mentioned but undefined. When would he like built?</v>
      </c>
      <c r="P5" s="18">
        <f t="shared" ca="1" si="1"/>
        <v>0</v>
      </c>
      <c r="Q5" s="18">
        <f t="shared" ca="1" si="1"/>
        <v>0</v>
      </c>
      <c r="R5" s="18">
        <f t="shared" ca="1" si="1"/>
        <v>0</v>
      </c>
      <c r="S5" s="18">
        <f t="shared" ca="1" si="1"/>
        <v>0</v>
      </c>
      <c r="T5" s="18">
        <f t="shared" ca="1" si="1"/>
        <v>0</v>
      </c>
      <c r="U5" s="18">
        <f t="shared" ca="1" si="1"/>
        <v>0</v>
      </c>
      <c r="V5" s="9"/>
      <c r="W5" s="9"/>
      <c r="X5" s="9"/>
      <c r="Y5" s="9"/>
      <c r="Z5" s="9"/>
      <c r="AA5" s="9"/>
      <c r="AB5" s="15"/>
      <c r="AD5" s="16"/>
    </row>
    <row r="6" spans="1:30" ht="105" x14ac:dyDescent="0.25">
      <c r="A6" s="5">
        <v>5</v>
      </c>
      <c r="B6" s="9">
        <f t="shared" ca="1" si="0"/>
        <v>45524</v>
      </c>
      <c r="C6" s="9">
        <f t="shared" ca="1" si="0"/>
        <v>45895</v>
      </c>
      <c r="D6" s="9" t="str">
        <f t="shared" ca="1" si="0"/>
        <v>Swimming Pool</v>
      </c>
      <c r="E6" s="9" t="str">
        <f t="shared" ca="1" si="0"/>
        <v>Recreation</v>
      </c>
      <c r="F6" s="9" t="str">
        <f t="shared" ca="1" si="0"/>
        <v>Repair/Upgrade</v>
      </c>
      <c r="G6" s="9" t="str">
        <f t="shared" ca="1" si="0"/>
        <v>Defer Short Term</v>
      </c>
      <c r="H6" s="15">
        <f t="shared" ca="1" si="0"/>
        <v>2025</v>
      </c>
      <c r="I6" s="5" t="str">
        <f t="shared" ca="1" si="0"/>
        <v>25+ years</v>
      </c>
      <c r="J6" s="16">
        <f t="shared" ca="1" si="0"/>
        <v>0</v>
      </c>
      <c r="K6" s="5">
        <f t="shared" ca="1" si="0"/>
        <v>2025</v>
      </c>
      <c r="L6" s="9" t="str">
        <f t="shared" ca="1" si="0"/>
        <v>Budget or Warrant Article</v>
      </c>
      <c r="M6" s="9" t="str">
        <f t="shared" ca="1" si="0"/>
        <v xml:space="preserve">Pool/Rec Facilities </v>
      </c>
      <c r="N6" s="17">
        <f t="shared" ca="1" si="0"/>
        <v>0.05</v>
      </c>
      <c r="O6" s="9" t="str">
        <f t="shared" ca="1" si="0"/>
        <v>8/26/2025 - Concrete pad has been repaired and roofs replaced in recent memory.
No projects identified for 2026 - continue building reserve.</v>
      </c>
      <c r="P6" s="18">
        <f t="shared" ca="1" si="1"/>
        <v>0</v>
      </c>
      <c r="Q6" s="18">
        <f t="shared" ca="1" si="1"/>
        <v>0</v>
      </c>
      <c r="R6" s="18">
        <f t="shared" ca="1" si="1"/>
        <v>0</v>
      </c>
      <c r="S6" s="18">
        <f t="shared" ca="1" si="1"/>
        <v>0</v>
      </c>
      <c r="T6" s="18">
        <f t="shared" ca="1" si="1"/>
        <v>0</v>
      </c>
      <c r="U6" s="18">
        <f t="shared" ca="1" si="1"/>
        <v>0</v>
      </c>
      <c r="V6" s="9"/>
      <c r="W6" s="9"/>
      <c r="X6" s="9"/>
      <c r="Y6" s="9"/>
      <c r="Z6" s="9"/>
      <c r="AA6" s="9"/>
      <c r="AB6" s="15"/>
      <c r="AD6" s="16"/>
    </row>
    <row r="7" spans="1:30" ht="105" x14ac:dyDescent="0.25">
      <c r="A7" s="5">
        <v>6</v>
      </c>
      <c r="B7" s="9">
        <f t="shared" ca="1" si="0"/>
        <v>45524</v>
      </c>
      <c r="C7" s="9">
        <f t="shared" ca="1" si="0"/>
        <v>45895</v>
      </c>
      <c r="D7" s="9" t="str">
        <f t="shared" ca="1" si="0"/>
        <v>Pool Complex</v>
      </c>
      <c r="E7" s="9" t="str">
        <f t="shared" ca="1" si="0"/>
        <v>Recreation</v>
      </c>
      <c r="F7" s="9" t="str">
        <f t="shared" ca="1" si="0"/>
        <v>Repair/Upgrade</v>
      </c>
      <c r="G7" s="9" t="str">
        <f t="shared" ca="1" si="0"/>
        <v>Defer Short Term</v>
      </c>
      <c r="H7" s="15">
        <f t="shared" ca="1" si="0"/>
        <v>2025</v>
      </c>
      <c r="I7" s="5" t="str">
        <f t="shared" ca="1" si="0"/>
        <v>25+ years</v>
      </c>
      <c r="J7" s="16">
        <f t="shared" ca="1" si="0"/>
        <v>0</v>
      </c>
      <c r="K7" s="5">
        <f t="shared" ca="1" si="0"/>
        <v>2025</v>
      </c>
      <c r="L7" s="9" t="str">
        <f t="shared" ca="1" si="0"/>
        <v>Budget or Warrant Article</v>
      </c>
      <c r="M7" s="9" t="str">
        <f t="shared" ca="1" si="0"/>
        <v xml:space="preserve">Pool/Rec Facilities </v>
      </c>
      <c r="N7" s="17">
        <f t="shared" ca="1" si="0"/>
        <v>0.05</v>
      </c>
      <c r="O7" s="9" t="str">
        <f t="shared" ca="1" si="0"/>
        <v>8/26/2025 - Concrete pad has been repaired and roofs replaced in recent memory.
No projects identified for 2026 - continue building reserve.</v>
      </c>
      <c r="P7" s="18">
        <f t="shared" ca="1" si="1"/>
        <v>0</v>
      </c>
      <c r="Q7" s="18">
        <f t="shared" ca="1" si="1"/>
        <v>0</v>
      </c>
      <c r="R7" s="18">
        <f t="shared" ca="1" si="1"/>
        <v>0</v>
      </c>
      <c r="S7" s="18">
        <f t="shared" ca="1" si="1"/>
        <v>0</v>
      </c>
      <c r="T7" s="18">
        <f t="shared" ca="1" si="1"/>
        <v>0</v>
      </c>
      <c r="U7" s="18">
        <f t="shared" ca="1" si="1"/>
        <v>0</v>
      </c>
      <c r="V7" s="9"/>
      <c r="W7" s="9"/>
      <c r="X7" s="9"/>
      <c r="Y7" s="9"/>
      <c r="Z7" s="9"/>
      <c r="AA7" s="9"/>
      <c r="AB7" s="15"/>
      <c r="AD7" s="16"/>
    </row>
    <row r="8" spans="1:30" ht="225" x14ac:dyDescent="0.25">
      <c r="A8" s="5">
        <v>10</v>
      </c>
      <c r="B8" s="9">
        <f t="shared" ca="1" si="0"/>
        <v>45524</v>
      </c>
      <c r="C8" s="9">
        <f t="shared" ca="1" si="0"/>
        <v>45895</v>
      </c>
      <c r="D8" s="9" t="str">
        <f t="shared" ca="1" si="0"/>
        <v>Other Rec. Properties - Snack Shack</v>
      </c>
      <c r="E8" s="9" t="str">
        <f t="shared" ca="1" si="0"/>
        <v>Recreation</v>
      </c>
      <c r="F8" s="9" t="str">
        <f t="shared" ca="1" si="0"/>
        <v>Repair/Upgrade</v>
      </c>
      <c r="G8" s="9" t="str">
        <f t="shared" ca="1" si="0"/>
        <v>Recommend</v>
      </c>
      <c r="H8" s="15">
        <f t="shared" ca="1" si="0"/>
        <v>2025</v>
      </c>
      <c r="I8" s="5" t="str">
        <f t="shared" ca="1" si="0"/>
        <v>25+ years</v>
      </c>
      <c r="J8" s="16">
        <f t="shared" ca="1" si="0"/>
        <v>5000</v>
      </c>
      <c r="K8" s="5">
        <f t="shared" ca="1" si="0"/>
        <v>2025</v>
      </c>
      <c r="L8" s="9" t="str">
        <f t="shared" ca="1" si="0"/>
        <v>Reserve Fund</v>
      </c>
      <c r="M8" s="9" t="str">
        <f t="shared" ca="1" si="0"/>
        <v xml:space="preserve">Pool/Rec Facilities </v>
      </c>
      <c r="N8" s="17">
        <f t="shared" ca="1" si="0"/>
        <v>0.05</v>
      </c>
      <c r="O8" s="9" t="str">
        <f t="shared" ca="1" si="0"/>
        <v>8/26/2025 - Snack Shack upgrade/replacement - placholder value $40k.
Prior year comments
Tennis Courts, Basketball Courts, Ball fields, Playground, Future Skate Park and Gazebo.
Snack shack replacement
Fencing (Basketball and ball fields) - use money in revolving or 10 fund
Landscaping playground.</v>
      </c>
      <c r="P8" s="18">
        <f t="shared" ca="1" si="1"/>
        <v>0</v>
      </c>
      <c r="Q8" s="18">
        <f t="shared" ca="1" si="1"/>
        <v>40000</v>
      </c>
      <c r="R8" s="18">
        <f t="shared" ca="1" si="1"/>
        <v>0</v>
      </c>
      <c r="S8" s="18">
        <f t="shared" ca="1" si="1"/>
        <v>0</v>
      </c>
      <c r="T8" s="18">
        <f t="shared" ca="1" si="1"/>
        <v>0</v>
      </c>
      <c r="U8" s="18">
        <f t="shared" ca="1" si="1"/>
        <v>0</v>
      </c>
      <c r="V8" s="9"/>
      <c r="W8" s="9"/>
      <c r="X8" s="9"/>
      <c r="Y8" s="9"/>
      <c r="Z8" s="9"/>
      <c r="AA8" s="9"/>
      <c r="AB8" s="15"/>
      <c r="AD8" s="16"/>
    </row>
    <row r="9" spans="1:30" ht="105" x14ac:dyDescent="0.25">
      <c r="A9" s="5">
        <v>11</v>
      </c>
      <c r="B9" s="9">
        <f t="shared" ca="1" si="0"/>
        <v>45524</v>
      </c>
      <c r="C9" s="9">
        <f t="shared" ca="1" si="0"/>
        <v>45895</v>
      </c>
      <c r="D9" s="9" t="str">
        <f t="shared" ca="1" si="0"/>
        <v>Gazebo</v>
      </c>
      <c r="E9" s="9" t="str">
        <f t="shared" ca="1" si="0"/>
        <v>Recreation</v>
      </c>
      <c r="F9" s="9" t="str">
        <f t="shared" ca="1" si="0"/>
        <v>Repair/Upgrade</v>
      </c>
      <c r="G9" s="9" t="str">
        <f t="shared" ca="1" si="0"/>
        <v>No Recommendation</v>
      </c>
      <c r="H9" s="15">
        <f t="shared" ca="1" si="0"/>
        <v>2025</v>
      </c>
      <c r="I9" s="5" t="str">
        <f t="shared" ca="1" si="0"/>
        <v>25+ years</v>
      </c>
      <c r="J9" s="16">
        <f t="shared" ca="1" si="0"/>
        <v>2500</v>
      </c>
      <c r="K9" s="5">
        <f t="shared" ca="1" si="0"/>
        <v>2025</v>
      </c>
      <c r="L9" s="9" t="str">
        <f t="shared" ca="1" si="0"/>
        <v>Budget or Warrant Article</v>
      </c>
      <c r="M9" s="9" t="str">
        <f t="shared" ca="1" si="0"/>
        <v>Town Building Maintenance</v>
      </c>
      <c r="N9" s="17">
        <f t="shared" ca="1" si="0"/>
        <v>0.05</v>
      </c>
      <c r="O9" s="9" t="str">
        <f t="shared" ca="1" si="0"/>
        <v>8/26/2025 - No expenditures for 2026
Prior Year Notes:
Add $2,500 to reserve for future repairs and maintenance.</v>
      </c>
      <c r="P9" s="18">
        <f t="shared" ca="1" si="1"/>
        <v>0</v>
      </c>
      <c r="Q9" s="18">
        <f t="shared" ca="1" si="1"/>
        <v>0</v>
      </c>
      <c r="R9" s="18">
        <f t="shared" ca="1" si="1"/>
        <v>0</v>
      </c>
      <c r="S9" s="18">
        <f t="shared" ca="1" si="1"/>
        <v>0</v>
      </c>
      <c r="T9" s="18">
        <f t="shared" ca="1" si="1"/>
        <v>0</v>
      </c>
      <c r="U9" s="18">
        <f t="shared" ca="1" si="1"/>
        <v>0</v>
      </c>
      <c r="V9" s="9"/>
      <c r="W9" s="9"/>
      <c r="X9" s="9"/>
      <c r="Y9" s="9"/>
      <c r="Z9" s="9"/>
      <c r="AA9" s="9"/>
      <c r="AB9" s="15"/>
      <c r="AD9" s="16"/>
    </row>
    <row r="10" spans="1:30" ht="120" x14ac:dyDescent="0.25">
      <c r="A10" s="5">
        <v>12</v>
      </c>
      <c r="B10" s="9">
        <f t="shared" ca="1" si="0"/>
        <v>45524</v>
      </c>
      <c r="C10" s="9">
        <f t="shared" ca="1" si="0"/>
        <v>45895</v>
      </c>
      <c r="D10" s="9" t="str">
        <f t="shared" ca="1" si="0"/>
        <v>Utility Building</v>
      </c>
      <c r="E10" s="9" t="str">
        <f t="shared" ca="1" si="0"/>
        <v>Cemetery</v>
      </c>
      <c r="F10" s="9" t="str">
        <f t="shared" ca="1" si="0"/>
        <v>Repair/Upgrade</v>
      </c>
      <c r="G10" s="9" t="str">
        <f t="shared" ca="1" si="0"/>
        <v>Defer Short Term</v>
      </c>
      <c r="H10" s="15">
        <f t="shared" ca="1" si="0"/>
        <v>2025</v>
      </c>
      <c r="I10" s="5" t="str">
        <f t="shared" ca="1" si="0"/>
        <v>25+ years</v>
      </c>
      <c r="J10" s="16">
        <f t="shared" ca="1" si="0"/>
        <v>0</v>
      </c>
      <c r="K10" s="5">
        <f t="shared" ca="1" si="0"/>
        <v>2025</v>
      </c>
      <c r="L10" s="9" t="str">
        <f t="shared" ca="1" si="0"/>
        <v>Budget or Warrant Article</v>
      </c>
      <c r="M10" s="9" t="str">
        <f t="shared" ca="1" si="0"/>
        <v>Town Building Maintenance</v>
      </c>
      <c r="N10" s="17">
        <f t="shared" ca="1" si="0"/>
        <v>0.05</v>
      </c>
      <c r="O10" s="9" t="str">
        <f t="shared" ca="1" si="0"/>
        <v>8/26/2025 - MAY have a 2026 project. MM will check with Trustees.
Placeholder - Request budget info from cemetery committee.  They have their own trust.</v>
      </c>
      <c r="P10" s="18">
        <f t="shared" ca="1" si="1"/>
        <v>0</v>
      </c>
      <c r="Q10" s="18">
        <f t="shared" ca="1" si="1"/>
        <v>0</v>
      </c>
      <c r="R10" s="18">
        <f t="shared" ca="1" si="1"/>
        <v>0</v>
      </c>
      <c r="S10" s="18">
        <f t="shared" ca="1" si="1"/>
        <v>0</v>
      </c>
      <c r="T10" s="18">
        <f t="shared" ca="1" si="1"/>
        <v>0</v>
      </c>
      <c r="U10" s="18">
        <f t="shared" ca="1" si="1"/>
        <v>0</v>
      </c>
      <c r="V10" s="9"/>
      <c r="W10" s="9"/>
      <c r="X10" s="9"/>
      <c r="Y10" s="9"/>
      <c r="Z10" s="9"/>
      <c r="AA10" s="9"/>
      <c r="AB10" s="15"/>
      <c r="AD10" s="16"/>
    </row>
    <row r="11" spans="1:30" ht="135" x14ac:dyDescent="0.25">
      <c r="A11" s="5">
        <v>13</v>
      </c>
      <c r="B11" s="9">
        <f t="shared" ca="1" si="0"/>
        <v>45524</v>
      </c>
      <c r="C11" s="9">
        <f t="shared" ca="1" si="0"/>
        <v>45895</v>
      </c>
      <c r="D11" s="9" t="str">
        <f t="shared" ca="1" si="0"/>
        <v>Elm Street Ball Park</v>
      </c>
      <c r="E11" s="9" t="str">
        <f t="shared" ca="1" si="0"/>
        <v>Recreation</v>
      </c>
      <c r="F11" s="9" t="str">
        <f t="shared" ca="1" si="0"/>
        <v>Repair/Upgrade</v>
      </c>
      <c r="G11" s="9" t="str">
        <f t="shared" ca="1" si="0"/>
        <v>Defer Long Term</v>
      </c>
      <c r="H11" s="15">
        <f t="shared" ca="1" si="0"/>
        <v>2027</v>
      </c>
      <c r="I11" s="5" t="str">
        <f t="shared" ca="1" si="0"/>
        <v>25+ years</v>
      </c>
      <c r="J11" s="16">
        <f t="shared" ca="1" si="0"/>
        <v>100000</v>
      </c>
      <c r="K11" s="5">
        <f t="shared" ca="1" si="0"/>
        <v>2025</v>
      </c>
      <c r="L11" s="9" t="str">
        <f t="shared" ca="1" si="0"/>
        <v>Reserve Fund</v>
      </c>
      <c r="M11" s="9" t="str">
        <f t="shared" ca="1" si="0"/>
        <v xml:space="preserve">Pool/Rec Facilities </v>
      </c>
      <c r="N11" s="17">
        <f t="shared" ca="1" si="0"/>
        <v>0.05</v>
      </c>
      <c r="O11" s="9" t="str">
        <f t="shared" ca="1" si="0"/>
        <v>Abby is requesting quotes for fencing project. Funding needs to be planned and will likely require some non-taxpayer money.
Resizing of fields is due to be complete Fall 2025. Paid out of rec budget.</v>
      </c>
      <c r="P11" s="18">
        <f t="shared" ca="1" si="1"/>
        <v>0</v>
      </c>
      <c r="Q11" s="18">
        <f t="shared" ca="1" si="1"/>
        <v>0</v>
      </c>
      <c r="R11" s="18">
        <f t="shared" ca="1" si="1"/>
        <v>0</v>
      </c>
      <c r="S11" s="18">
        <f t="shared" ca="1" si="1"/>
        <v>0</v>
      </c>
      <c r="T11" s="18">
        <f t="shared" ca="1" si="1"/>
        <v>0</v>
      </c>
      <c r="U11" s="18">
        <f t="shared" ca="1" si="1"/>
        <v>0</v>
      </c>
      <c r="V11" s="9"/>
      <c r="W11" s="9"/>
      <c r="X11" s="9"/>
      <c r="Y11" s="9"/>
      <c r="Z11" s="9"/>
      <c r="AA11" s="9"/>
      <c r="AB11" s="15"/>
      <c r="AD11" s="16"/>
    </row>
    <row r="12" spans="1:30" ht="30" x14ac:dyDescent="0.25">
      <c r="A12" s="5">
        <v>14</v>
      </c>
      <c r="B12" s="9">
        <f t="shared" ref="B12:O21" ca="1" si="2">VLOOKUP(B$1,INDIRECT($A12&amp;"!$B$4:$J$55"),4,FALSE)</f>
        <v>45524</v>
      </c>
      <c r="C12" s="9">
        <f t="shared" ca="1" si="2"/>
        <v>45895</v>
      </c>
      <c r="D12" s="9" t="str">
        <f t="shared" ca="1" si="2"/>
        <v>Basketball Court</v>
      </c>
      <c r="E12" s="9" t="str">
        <f t="shared" ca="1" si="2"/>
        <v>Recreation</v>
      </c>
      <c r="F12" s="9" t="str">
        <f t="shared" ca="1" si="2"/>
        <v>Repair/Upgrade</v>
      </c>
      <c r="G12" s="9" t="str">
        <f t="shared" ca="1" si="2"/>
        <v>Defer Short Term</v>
      </c>
      <c r="H12" s="15">
        <f t="shared" ca="1" si="2"/>
        <v>2025</v>
      </c>
      <c r="I12" s="5" t="str">
        <f t="shared" ca="1" si="2"/>
        <v>25+ years</v>
      </c>
      <c r="J12" s="16">
        <f t="shared" ca="1" si="2"/>
        <v>0</v>
      </c>
      <c r="K12" s="5">
        <f t="shared" ca="1" si="2"/>
        <v>2025</v>
      </c>
      <c r="L12" s="9" t="str">
        <f t="shared" ca="1" si="2"/>
        <v>Budget or Warrant Article</v>
      </c>
      <c r="M12" s="9" t="str">
        <f t="shared" ca="1" si="2"/>
        <v>Town Building Maintenance</v>
      </c>
      <c r="N12" s="17">
        <f t="shared" ca="1" si="2"/>
        <v>0.05</v>
      </c>
      <c r="O12" s="9" t="str">
        <f t="shared" ca="1" si="2"/>
        <v>Placeholder.</v>
      </c>
      <c r="P12" s="18">
        <f t="shared" ref="P12:U21" ca="1" si="3">VLOOKUP(P$1,INDIRECT($A12&amp;"!$c$4:$J$55"),3,FALSE)</f>
        <v>0</v>
      </c>
      <c r="Q12" s="18">
        <f t="shared" ca="1" si="3"/>
        <v>0</v>
      </c>
      <c r="R12" s="18">
        <f t="shared" ca="1" si="3"/>
        <v>0</v>
      </c>
      <c r="S12" s="18">
        <f t="shared" ca="1" si="3"/>
        <v>0</v>
      </c>
      <c r="T12" s="18">
        <f t="shared" ca="1" si="3"/>
        <v>0</v>
      </c>
      <c r="U12" s="18">
        <f t="shared" ca="1" si="3"/>
        <v>0</v>
      </c>
      <c r="V12" s="9"/>
      <c r="W12" s="9"/>
      <c r="X12" s="9"/>
      <c r="Y12" s="9"/>
      <c r="Z12" s="9"/>
      <c r="AA12" s="9"/>
      <c r="AB12" s="15"/>
      <c r="AD12" s="16"/>
    </row>
    <row r="13" spans="1:30" ht="60" x14ac:dyDescent="0.25">
      <c r="A13" s="5">
        <v>15</v>
      </c>
      <c r="B13" s="9">
        <f t="shared" ca="1" si="2"/>
        <v>45524</v>
      </c>
      <c r="C13" s="9">
        <f t="shared" ca="1" si="2"/>
        <v>45895</v>
      </c>
      <c r="D13" s="9" t="str">
        <f t="shared" ca="1" si="2"/>
        <v>Tennis Court</v>
      </c>
      <c r="E13" s="9" t="str">
        <f t="shared" ca="1" si="2"/>
        <v>Recreation</v>
      </c>
      <c r="F13" s="9" t="str">
        <f t="shared" ca="1" si="2"/>
        <v>Repair/Upgrade</v>
      </c>
      <c r="G13" s="9" t="str">
        <f t="shared" ca="1" si="2"/>
        <v>Defer Short Term</v>
      </c>
      <c r="H13" s="15">
        <f t="shared" ca="1" si="2"/>
        <v>2025</v>
      </c>
      <c r="I13" s="5" t="str">
        <f t="shared" ca="1" si="2"/>
        <v>25+ years</v>
      </c>
      <c r="J13" s="16">
        <f t="shared" ca="1" si="2"/>
        <v>0</v>
      </c>
      <c r="K13" s="5">
        <f t="shared" ca="1" si="2"/>
        <v>2025</v>
      </c>
      <c r="L13" s="9" t="str">
        <f t="shared" ca="1" si="2"/>
        <v>Budget or Warrant Article</v>
      </c>
      <c r="M13" s="9" t="str">
        <f t="shared" ca="1" si="2"/>
        <v xml:space="preserve">Pool/Rec Facilities </v>
      </c>
      <c r="N13" s="17">
        <f t="shared" ca="1" si="2"/>
        <v>0.05</v>
      </c>
      <c r="O13" s="9" t="str">
        <f t="shared" ca="1" si="2"/>
        <v>8/26/2025 - Cracking at base of net posts will need to be repaired. Ongoing maintenance/resurfacing.</v>
      </c>
      <c r="P13" s="18">
        <f t="shared" ca="1" si="3"/>
        <v>0</v>
      </c>
      <c r="Q13" s="18">
        <f t="shared" ca="1" si="3"/>
        <v>0</v>
      </c>
      <c r="R13" s="18">
        <f t="shared" ca="1" si="3"/>
        <v>0</v>
      </c>
      <c r="S13" s="18">
        <f t="shared" ca="1" si="3"/>
        <v>0</v>
      </c>
      <c r="T13" s="18">
        <f t="shared" ca="1" si="3"/>
        <v>0</v>
      </c>
      <c r="U13" s="18">
        <f t="shared" ca="1" si="3"/>
        <v>0</v>
      </c>
      <c r="V13" s="9"/>
      <c r="W13" s="9"/>
      <c r="X13" s="9"/>
      <c r="Y13" s="9"/>
      <c r="Z13" s="9"/>
      <c r="AA13" s="9"/>
      <c r="AB13" s="15"/>
      <c r="AD13" s="16"/>
    </row>
    <row r="14" spans="1:30" ht="120" x14ac:dyDescent="0.25">
      <c r="A14" s="5">
        <v>16</v>
      </c>
      <c r="B14" s="9">
        <f t="shared" ca="1" si="2"/>
        <v>45538</v>
      </c>
      <c r="C14" s="9">
        <f t="shared" ca="1" si="2"/>
        <v>45895</v>
      </c>
      <c r="D14" s="9" t="str">
        <f t="shared" ca="1" si="2"/>
        <v>Future Transfer Station - Full</v>
      </c>
      <c r="E14" s="9" t="str">
        <f t="shared" ca="1" si="2"/>
        <v>General Govt Buildings</v>
      </c>
      <c r="F14" s="9" t="str">
        <f t="shared" ca="1" si="2"/>
        <v>New</v>
      </c>
      <c r="G14" s="9" t="str">
        <f t="shared" ca="1" si="2"/>
        <v>Recommend</v>
      </c>
      <c r="H14" s="15">
        <f t="shared" ca="1" si="2"/>
        <v>2026</v>
      </c>
      <c r="I14" s="5" t="str">
        <f t="shared" ca="1" si="2"/>
        <v>25+ years</v>
      </c>
      <c r="J14" s="16">
        <f t="shared" ca="1" si="2"/>
        <v>1000000</v>
      </c>
      <c r="K14" s="5">
        <f t="shared" ca="1" si="2"/>
        <v>2025</v>
      </c>
      <c r="L14" s="9" t="str">
        <f t="shared" ca="1" si="2"/>
        <v>State or Federal Grant</v>
      </c>
      <c r="M14" s="9" t="str">
        <f t="shared" ca="1" si="2"/>
        <v>Town Building Maintenance</v>
      </c>
      <c r="N14" s="17">
        <f t="shared" ca="1" si="2"/>
        <v>0.05</v>
      </c>
      <c r="O14" s="9" t="str">
        <f t="shared" ca="1" si="2"/>
        <v>This option assumes a fully built transfer station using Aries Engineering design. 
- Congressional Discretionary Spending submitted by Senator Sheehan
- EPA grant</v>
      </c>
      <c r="P14" s="18">
        <f t="shared" ca="1" si="3"/>
        <v>0</v>
      </c>
      <c r="Q14" s="18">
        <f t="shared" ca="1" si="3"/>
        <v>0</v>
      </c>
      <c r="R14" s="18">
        <f t="shared" ca="1" si="3"/>
        <v>1000000</v>
      </c>
      <c r="S14" s="18">
        <f t="shared" ca="1" si="3"/>
        <v>0</v>
      </c>
      <c r="T14" s="18">
        <f t="shared" ca="1" si="3"/>
        <v>0</v>
      </c>
      <c r="U14" s="18">
        <f t="shared" ca="1" si="3"/>
        <v>0</v>
      </c>
      <c r="V14" s="9"/>
      <c r="W14" s="9"/>
      <c r="X14" s="9"/>
      <c r="Y14" s="9"/>
      <c r="Z14" s="9"/>
      <c r="AA14" s="9"/>
      <c r="AB14" s="15"/>
      <c r="AD14" s="16"/>
    </row>
    <row r="15" spans="1:30" ht="135" x14ac:dyDescent="0.25">
      <c r="A15" s="5">
        <v>17</v>
      </c>
      <c r="B15" s="9">
        <f t="shared" ca="1" si="2"/>
        <v>45538</v>
      </c>
      <c r="C15" s="9">
        <f t="shared" ca="1" si="2"/>
        <v>45895</v>
      </c>
      <c r="D15" s="9" t="str">
        <f t="shared" ca="1" si="2"/>
        <v>Future Public Safety Building</v>
      </c>
      <c r="E15" s="9" t="str">
        <f t="shared" ca="1" si="2"/>
        <v>Fire, EMS &amp; Police</v>
      </c>
      <c r="F15" s="9" t="str">
        <f t="shared" ca="1" si="2"/>
        <v>New</v>
      </c>
      <c r="G15" s="9" t="str">
        <f t="shared" ca="1" si="2"/>
        <v>Defer Short Term</v>
      </c>
      <c r="H15" s="15">
        <f t="shared" ca="1" si="2"/>
        <v>2028</v>
      </c>
      <c r="I15" s="5" t="str">
        <f t="shared" ca="1" si="2"/>
        <v>25+ years</v>
      </c>
      <c r="J15" s="16">
        <f t="shared" ca="1" si="2"/>
        <v>5000000</v>
      </c>
      <c r="K15" s="5">
        <f t="shared" ca="1" si="2"/>
        <v>2025</v>
      </c>
      <c r="L15" s="9" t="str">
        <f t="shared" ca="1" si="2"/>
        <v>Bond Issue</v>
      </c>
      <c r="M15" s="9" t="str">
        <f t="shared" ca="1" si="2"/>
        <v>Town Building Maintenance</v>
      </c>
      <c r="N15" s="17">
        <f t="shared" ca="1" si="2"/>
        <v>0.05</v>
      </c>
      <c r="O15" s="9" t="str">
        <f t="shared" ca="1" si="2"/>
        <v>8/26/2025 - Engineering study is the next step - would come out of exisiting capital reserve.
Very preliminary estimate.
- No site selected
- No engineering plans</v>
      </c>
      <c r="P15" s="18">
        <f t="shared" ca="1" si="3"/>
        <v>0</v>
      </c>
      <c r="Q15" s="18">
        <f t="shared" ca="1" si="3"/>
        <v>0</v>
      </c>
      <c r="R15" s="18">
        <f t="shared" ca="1" si="3"/>
        <v>0</v>
      </c>
      <c r="S15" s="18">
        <f t="shared" ca="1" si="3"/>
        <v>0</v>
      </c>
      <c r="T15" s="18">
        <f t="shared" ca="1" si="3"/>
        <v>0</v>
      </c>
      <c r="U15" s="18">
        <f t="shared" ca="1" si="3"/>
        <v>0</v>
      </c>
      <c r="V15" s="9"/>
      <c r="W15" s="9"/>
      <c r="X15" s="9"/>
      <c r="Y15" s="9"/>
      <c r="Z15" s="9"/>
      <c r="AA15" s="9"/>
      <c r="AB15" s="15"/>
      <c r="AD15" s="16"/>
    </row>
    <row r="16" spans="1:30" ht="150" x14ac:dyDescent="0.25">
      <c r="A16" s="5">
        <v>18</v>
      </c>
      <c r="B16" s="9">
        <f t="shared" ca="1" si="2"/>
        <v>45524</v>
      </c>
      <c r="C16" s="9">
        <f t="shared" ca="1" si="2"/>
        <v>45909</v>
      </c>
      <c r="D16" s="9" t="str">
        <f t="shared" ca="1" si="2"/>
        <v>Solar Array</v>
      </c>
      <c r="E16" s="9" t="str">
        <f t="shared" ca="1" si="2"/>
        <v>General Govt Buildings</v>
      </c>
      <c r="F16" s="9" t="str">
        <f t="shared" ca="1" si="2"/>
        <v>Repair/Upgrade</v>
      </c>
      <c r="G16" s="9" t="str">
        <f t="shared" ca="1" si="2"/>
        <v>Defer Short Term</v>
      </c>
      <c r="H16" s="15">
        <f t="shared" ca="1" si="2"/>
        <v>2025</v>
      </c>
      <c r="I16" s="5" t="str">
        <f t="shared" ca="1" si="2"/>
        <v>25+ years</v>
      </c>
      <c r="J16" s="16">
        <f t="shared" ca="1" si="2"/>
        <v>0</v>
      </c>
      <c r="K16" s="5">
        <f t="shared" ca="1" si="2"/>
        <v>2025</v>
      </c>
      <c r="L16" s="9" t="str">
        <f t="shared" ca="1" si="2"/>
        <v>Budget or Warrant Article</v>
      </c>
      <c r="M16" s="9" t="str">
        <f t="shared" ca="1" si="2"/>
        <v>Town Building Maintenance</v>
      </c>
      <c r="N16" s="17">
        <f t="shared" ca="1" si="2"/>
        <v>0.05</v>
      </c>
      <c r="O16" s="9" t="str">
        <f t="shared" ca="1" si="2"/>
        <v>9/9/2025
Need warranty info from energy commission.  30 year life expectancy. Capital expenditures &gt;$25k are unlikely. Maintenance (ballast failure) will be the first likely need at year 10. No need to  make specific request to GGB this year.</v>
      </c>
      <c r="P16" s="18">
        <f t="shared" ca="1" si="3"/>
        <v>0</v>
      </c>
      <c r="Q16" s="18">
        <f t="shared" ca="1" si="3"/>
        <v>0</v>
      </c>
      <c r="R16" s="18">
        <f t="shared" ca="1" si="3"/>
        <v>0</v>
      </c>
      <c r="S16" s="18">
        <f t="shared" ca="1" si="3"/>
        <v>0</v>
      </c>
      <c r="T16" s="18">
        <f t="shared" ca="1" si="3"/>
        <v>0</v>
      </c>
      <c r="U16" s="18">
        <f t="shared" ca="1" si="3"/>
        <v>0</v>
      </c>
      <c r="V16" s="9"/>
      <c r="W16" s="9"/>
      <c r="X16" s="9"/>
      <c r="Y16" s="9"/>
      <c r="Z16" s="9"/>
      <c r="AA16" s="9"/>
      <c r="AB16" s="15"/>
      <c r="AD16" s="16"/>
    </row>
    <row r="17" spans="1:30" ht="165" x14ac:dyDescent="0.25">
      <c r="A17" s="5">
        <v>19</v>
      </c>
      <c r="B17" s="9">
        <f t="shared" ca="1" si="2"/>
        <v>45524</v>
      </c>
      <c r="C17" s="9">
        <f t="shared" ca="1" si="2"/>
        <v>45909</v>
      </c>
      <c r="D17" s="9" t="str">
        <f t="shared" ca="1" si="2"/>
        <v>Prospect Street Building</v>
      </c>
      <c r="E17" s="9" t="str">
        <f t="shared" ca="1" si="2"/>
        <v>General Govt Buildings</v>
      </c>
      <c r="F17" s="9" t="str">
        <f t="shared" ca="1" si="2"/>
        <v>Repair/Upgrade</v>
      </c>
      <c r="G17" s="9" t="str">
        <f t="shared" ca="1" si="2"/>
        <v>Defer Short Term</v>
      </c>
      <c r="H17" s="15">
        <f t="shared" ca="1" si="2"/>
        <v>2025</v>
      </c>
      <c r="I17" s="5" t="str">
        <f t="shared" ca="1" si="2"/>
        <v>25+ years</v>
      </c>
      <c r="J17" s="16">
        <f t="shared" ca="1" si="2"/>
        <v>0</v>
      </c>
      <c r="K17" s="5">
        <f t="shared" ca="1" si="2"/>
        <v>2025</v>
      </c>
      <c r="L17" s="9" t="str">
        <f t="shared" ca="1" si="2"/>
        <v>Budget or Warrant Article</v>
      </c>
      <c r="M17" s="9" t="str">
        <f t="shared" ca="1" si="2"/>
        <v>Town Building Maintenance</v>
      </c>
      <c r="N17" s="17">
        <f t="shared" ca="1" si="2"/>
        <v>0.05</v>
      </c>
      <c r="O17" s="9" t="str">
        <f t="shared" ca="1" si="2"/>
        <v>9/9/2025
Possible outdoor storage project in 2025 or 2026. See tab 4.
Highway Department - needs new HVAC - - new boiler -- both are original to the building.  Big Ass Fan (BAF) with a vent.
Windows have been replaced.</v>
      </c>
      <c r="P17" s="18">
        <f t="shared" ca="1" si="3"/>
        <v>0</v>
      </c>
      <c r="Q17" s="18">
        <f t="shared" ca="1" si="3"/>
        <v>0</v>
      </c>
      <c r="R17" s="18">
        <f t="shared" ca="1" si="3"/>
        <v>0</v>
      </c>
      <c r="S17" s="18">
        <f t="shared" ca="1" si="3"/>
        <v>0</v>
      </c>
      <c r="T17" s="18">
        <f t="shared" ca="1" si="3"/>
        <v>0</v>
      </c>
      <c r="U17" s="18">
        <f t="shared" ca="1" si="3"/>
        <v>0</v>
      </c>
      <c r="V17" s="9"/>
      <c r="W17" s="9"/>
      <c r="X17" s="9"/>
      <c r="Y17" s="9"/>
      <c r="Z17" s="9"/>
      <c r="AA17" s="9"/>
      <c r="AB17" s="15"/>
      <c r="AD17" s="16"/>
    </row>
    <row r="18" spans="1:30" ht="150" x14ac:dyDescent="0.25">
      <c r="A18" s="5">
        <v>20</v>
      </c>
      <c r="B18" s="9">
        <f t="shared" ca="1" si="2"/>
        <v>45524</v>
      </c>
      <c r="C18" s="9">
        <f t="shared" ca="1" si="2"/>
        <v>45909</v>
      </c>
      <c r="D18" s="9" t="str">
        <f t="shared" ca="1" si="2"/>
        <v>TA3500 - Trailer</v>
      </c>
      <c r="E18" s="9" t="str">
        <f t="shared" ca="1" si="2"/>
        <v>Fire &amp; Rescue</v>
      </c>
      <c r="F18" s="9" t="str">
        <f t="shared" ca="1" si="2"/>
        <v>Replacement</v>
      </c>
      <c r="G18" s="9" t="str">
        <f t="shared" ca="1" si="2"/>
        <v>Defer Short Term</v>
      </c>
      <c r="H18" s="15" t="str">
        <f t="shared" ca="1" si="2"/>
        <v>No Planned Expenditure</v>
      </c>
      <c r="I18" s="5" t="str">
        <f t="shared" ca="1" si="2"/>
        <v>25+ years</v>
      </c>
      <c r="J18" s="16">
        <f t="shared" ca="1" si="2"/>
        <v>2900</v>
      </c>
      <c r="K18" s="5">
        <f t="shared" ca="1" si="2"/>
        <v>2025</v>
      </c>
      <c r="L18" s="9" t="str">
        <f t="shared" ca="1" si="2"/>
        <v>Budget or Warrant Article</v>
      </c>
      <c r="M18" s="9" t="str">
        <f t="shared" ca="1" si="2"/>
        <v>Inactive</v>
      </c>
      <c r="N18" s="17">
        <f t="shared" ca="1" si="2"/>
        <v>0.05</v>
      </c>
      <c r="O18" s="9" t="str">
        <f t="shared" ca="1" si="2"/>
        <v xml:space="preserve">9/9/2025 -
Storage for Fire Department in parking lot. Will likely get more use when FD gets utility truck.
Unlikely that Town would replace this for $25k, delete or retire this tab.
</v>
      </c>
      <c r="P18" s="18">
        <f t="shared" ca="1" si="3"/>
        <v>0</v>
      </c>
      <c r="Q18" s="18">
        <f t="shared" ca="1" si="3"/>
        <v>0</v>
      </c>
      <c r="R18" s="18">
        <f t="shared" ca="1" si="3"/>
        <v>0</v>
      </c>
      <c r="S18" s="18">
        <f t="shared" ca="1" si="3"/>
        <v>0</v>
      </c>
      <c r="T18" s="18">
        <f t="shared" ca="1" si="3"/>
        <v>0</v>
      </c>
      <c r="U18" s="18">
        <f t="shared" ca="1" si="3"/>
        <v>0</v>
      </c>
      <c r="V18" s="9"/>
      <c r="W18" s="9"/>
      <c r="X18" s="9"/>
      <c r="Y18" s="9"/>
      <c r="Z18" s="9"/>
      <c r="AA18" s="9"/>
      <c r="AB18" s="15"/>
      <c r="AD18" s="16"/>
    </row>
    <row r="19" spans="1:30" ht="285" x14ac:dyDescent="0.25">
      <c r="A19" s="5">
        <v>21</v>
      </c>
      <c r="B19" s="9">
        <f t="shared" ca="1" si="2"/>
        <v>45524</v>
      </c>
      <c r="C19" s="9">
        <f t="shared" ca="1" si="2"/>
        <v>45909</v>
      </c>
      <c r="D19" s="9" t="str">
        <f t="shared" ca="1" si="2"/>
        <v>2020 Explorer (Cruiser 2)</v>
      </c>
      <c r="E19" s="9" t="str">
        <f t="shared" ca="1" si="2"/>
        <v>Police</v>
      </c>
      <c r="F19" s="9" t="str">
        <f t="shared" ca="1" si="2"/>
        <v>Replacement</v>
      </c>
      <c r="G19" s="9" t="str">
        <f t="shared" ca="1" si="2"/>
        <v>Defer Short Term</v>
      </c>
      <c r="H19" s="15">
        <f t="shared" ca="1" si="2"/>
        <v>2026</v>
      </c>
      <c r="I19" s="5" t="str">
        <f t="shared" ca="1" si="2"/>
        <v>5 years or less</v>
      </c>
      <c r="J19" s="16">
        <f t="shared" ca="1" si="2"/>
        <v>0</v>
      </c>
      <c r="K19" s="5">
        <f t="shared" ca="1" si="2"/>
        <v>2029</v>
      </c>
      <c r="L19" s="9" t="str">
        <f t="shared" ca="1" si="2"/>
        <v>Reserve Fund</v>
      </c>
      <c r="M19" s="9" t="str">
        <f t="shared" ca="1" si="2"/>
        <v>Police Cruiser</v>
      </c>
      <c r="N19" s="17">
        <f t="shared" ca="1" si="2"/>
        <v>0.05</v>
      </c>
      <c r="O19" s="9" t="str">
        <f t="shared" ca="1" si="2"/>
        <v>9/9/2025 -
Replacement cycle is slowing because the Department has been understaffed (3 years). This replacement may shift to 2027. Mary will check with Chief.                                                        9/28/2025 -
This replacement may shift to 2027. Hybrid may need to be replaced before the 2019 it will depend on which is worse at the end of year. Ideally this will be replaced 2029
Annual request from $25,000 to $35,000.</v>
      </c>
      <c r="P19" s="18">
        <f t="shared" ca="1" si="3"/>
        <v>0</v>
      </c>
      <c r="Q19" s="18">
        <f t="shared" ca="1" si="3"/>
        <v>0</v>
      </c>
      <c r="R19" s="18">
        <f t="shared" ca="1" si="3"/>
        <v>0</v>
      </c>
      <c r="S19" s="18">
        <f t="shared" ca="1" si="3"/>
        <v>0</v>
      </c>
      <c r="T19" s="18">
        <f t="shared" ca="1" si="3"/>
        <v>0</v>
      </c>
      <c r="U19" s="18">
        <f t="shared" ca="1" si="3"/>
        <v>0</v>
      </c>
      <c r="V19" s="9"/>
      <c r="W19" s="9"/>
      <c r="X19" s="9"/>
      <c r="Y19" s="9"/>
      <c r="Z19" s="9"/>
      <c r="AA19" s="9"/>
      <c r="AB19" s="15"/>
      <c r="AD19" s="16"/>
    </row>
    <row r="20" spans="1:30" ht="60" x14ac:dyDescent="0.25">
      <c r="A20" s="5">
        <v>22</v>
      </c>
      <c r="B20" s="9">
        <f t="shared" ca="1" si="2"/>
        <v>45524</v>
      </c>
      <c r="C20" s="9">
        <f t="shared" ca="1" si="2"/>
        <v>45909</v>
      </c>
      <c r="D20" s="9" t="str">
        <f t="shared" ca="1" si="2"/>
        <v>2023 Charger (Cruiser 1)</v>
      </c>
      <c r="E20" s="9" t="str">
        <f t="shared" ca="1" si="2"/>
        <v>Police</v>
      </c>
      <c r="F20" s="9" t="str">
        <f t="shared" ca="1" si="2"/>
        <v>Replacement</v>
      </c>
      <c r="G20" s="9" t="str">
        <f t="shared" ca="1" si="2"/>
        <v>Defer Short Term</v>
      </c>
      <c r="H20" s="15">
        <f t="shared" ca="1" si="2"/>
        <v>2029</v>
      </c>
      <c r="I20" s="5" t="str">
        <f t="shared" ca="1" si="2"/>
        <v>5 years or less</v>
      </c>
      <c r="J20" s="16">
        <f t="shared" ca="1" si="2"/>
        <v>0</v>
      </c>
      <c r="K20" s="5">
        <f t="shared" ca="1" si="2"/>
        <v>2029</v>
      </c>
      <c r="L20" s="9" t="str">
        <f t="shared" ca="1" si="2"/>
        <v>Budget or Warrant Article</v>
      </c>
      <c r="M20" s="9" t="str">
        <f t="shared" ca="1" si="2"/>
        <v>Police Cruiser</v>
      </c>
      <c r="N20" s="17">
        <f t="shared" ca="1" si="2"/>
        <v>0.05</v>
      </c>
      <c r="O20" s="9" t="str">
        <f t="shared" ca="1" si="2"/>
        <v xml:space="preserve">See tabs 21 and 23.  Life cycle is longer than patrol vehicles and will be the last to be replaced.  </v>
      </c>
      <c r="P20" s="18">
        <f t="shared" ca="1" si="3"/>
        <v>0</v>
      </c>
      <c r="Q20" s="18">
        <f t="shared" ca="1" si="3"/>
        <v>0</v>
      </c>
      <c r="R20" s="18">
        <f t="shared" ca="1" si="3"/>
        <v>0</v>
      </c>
      <c r="S20" s="18">
        <f t="shared" ca="1" si="3"/>
        <v>0</v>
      </c>
      <c r="T20" s="18">
        <f t="shared" ca="1" si="3"/>
        <v>0</v>
      </c>
      <c r="U20" s="18">
        <f t="shared" ca="1" si="3"/>
        <v>0</v>
      </c>
      <c r="V20" s="9"/>
      <c r="W20" s="9"/>
      <c r="X20" s="9"/>
      <c r="Y20" s="9"/>
      <c r="Z20" s="9"/>
      <c r="AA20" s="9"/>
      <c r="AB20" s="15"/>
      <c r="AD20" s="16"/>
    </row>
    <row r="21" spans="1:30" ht="75" x14ac:dyDescent="0.25">
      <c r="A21" s="5">
        <v>23</v>
      </c>
      <c r="B21" s="9">
        <f t="shared" ca="1" si="2"/>
        <v>45524</v>
      </c>
      <c r="C21" s="9">
        <f t="shared" ca="1" si="2"/>
        <v>45909</v>
      </c>
      <c r="D21" s="9" t="str">
        <f t="shared" ca="1" si="2"/>
        <v>2019 Explorer  (Cruiser 4)</v>
      </c>
      <c r="E21" s="9" t="str">
        <f t="shared" ca="1" si="2"/>
        <v>Police</v>
      </c>
      <c r="F21" s="9" t="str">
        <f t="shared" ca="1" si="2"/>
        <v>Replacement</v>
      </c>
      <c r="G21" s="9" t="str">
        <f t="shared" ca="1" si="2"/>
        <v>Defer Short Term</v>
      </c>
      <c r="H21" s="15">
        <f t="shared" ca="1" si="2"/>
        <v>2027</v>
      </c>
      <c r="I21" s="5" t="str">
        <f t="shared" ca="1" si="2"/>
        <v>5 years or less</v>
      </c>
      <c r="J21" s="16">
        <f t="shared" ca="1" si="2"/>
        <v>0</v>
      </c>
      <c r="K21" s="5">
        <f t="shared" ca="1" si="2"/>
        <v>2026</v>
      </c>
      <c r="L21" s="9" t="str">
        <f t="shared" ca="1" si="2"/>
        <v>Budget or Warrant Article</v>
      </c>
      <c r="M21" s="9" t="str">
        <f t="shared" ca="1" si="2"/>
        <v>Police Cruiser</v>
      </c>
      <c r="N21" s="17">
        <f t="shared" ca="1" si="2"/>
        <v>0.05</v>
      </c>
      <c r="O21" s="9" t="str">
        <f t="shared" ca="1" si="2"/>
        <v>See tabs 21 and 23. Likely need to increase capital reserve or use unallocated fund balance and warrant article.</v>
      </c>
      <c r="P21" s="18">
        <f t="shared" ca="1" si="3"/>
        <v>0</v>
      </c>
      <c r="Q21" s="18">
        <f t="shared" ca="1" si="3"/>
        <v>0</v>
      </c>
      <c r="R21" s="18">
        <f t="shared" ca="1" si="3"/>
        <v>0</v>
      </c>
      <c r="S21" s="18">
        <f t="shared" ca="1" si="3"/>
        <v>0</v>
      </c>
      <c r="T21" s="18">
        <f t="shared" ca="1" si="3"/>
        <v>0</v>
      </c>
      <c r="U21" s="18">
        <f t="shared" ca="1" si="3"/>
        <v>0</v>
      </c>
      <c r="V21" s="9"/>
      <c r="W21" s="9"/>
      <c r="X21" s="9"/>
      <c r="Y21" s="9"/>
      <c r="Z21" s="9"/>
      <c r="AA21" s="9"/>
      <c r="AB21" s="15"/>
      <c r="AD21" s="16"/>
    </row>
    <row r="22" spans="1:30" ht="30" x14ac:dyDescent="0.25">
      <c r="A22" s="5">
        <v>24</v>
      </c>
      <c r="B22" s="9">
        <f t="shared" ref="B22:O31" ca="1" si="4">VLOOKUP(B$1,INDIRECT($A22&amp;"!$B$4:$J$55"),4,FALSE)</f>
        <v>45524</v>
      </c>
      <c r="C22" s="9">
        <f t="shared" ca="1" si="4"/>
        <v>45909</v>
      </c>
      <c r="D22" s="9" t="str">
        <f t="shared" ca="1" si="4"/>
        <v>2025 Explorer (Cruiser 3)</v>
      </c>
      <c r="E22" s="9" t="str">
        <f t="shared" ca="1" si="4"/>
        <v>Police</v>
      </c>
      <c r="F22" s="9" t="str">
        <f t="shared" ca="1" si="4"/>
        <v>Replacement</v>
      </c>
      <c r="G22" s="9" t="str">
        <f t="shared" ca="1" si="4"/>
        <v>Defer Short Term</v>
      </c>
      <c r="H22" s="15">
        <f t="shared" ca="1" si="4"/>
        <v>2031</v>
      </c>
      <c r="I22" s="5" t="str">
        <f t="shared" ca="1" si="4"/>
        <v>5 years or less</v>
      </c>
      <c r="J22" s="16">
        <f t="shared" ca="1" si="4"/>
        <v>70000</v>
      </c>
      <c r="K22" s="5">
        <f t="shared" ca="1" si="4"/>
        <v>2031</v>
      </c>
      <c r="L22" s="9" t="str">
        <f t="shared" ca="1" si="4"/>
        <v>Budget or Warrant Article</v>
      </c>
      <c r="M22" s="9" t="str">
        <f t="shared" ca="1" si="4"/>
        <v>Police Cruiser</v>
      </c>
      <c r="N22" s="17">
        <f t="shared" ca="1" si="4"/>
        <v>0.05</v>
      </c>
      <c r="O22" s="9" t="str">
        <f t="shared" ca="1" si="4"/>
        <v xml:space="preserve">See previous cruiser tabs
</v>
      </c>
      <c r="P22" s="18">
        <f t="shared" ref="P22:U31" ca="1" si="5">VLOOKUP(P$1,INDIRECT($A22&amp;"!$c$4:$J$55"),3,FALSE)</f>
        <v>0</v>
      </c>
      <c r="Q22" s="18">
        <f t="shared" ca="1" si="5"/>
        <v>0</v>
      </c>
      <c r="R22" s="18">
        <f t="shared" ca="1" si="5"/>
        <v>0</v>
      </c>
      <c r="S22" s="18">
        <f t="shared" ca="1" si="5"/>
        <v>0</v>
      </c>
      <c r="T22" s="18">
        <f t="shared" ca="1" si="5"/>
        <v>0</v>
      </c>
      <c r="U22" s="18">
        <f t="shared" ca="1" si="5"/>
        <v>0</v>
      </c>
      <c r="V22" s="9"/>
      <c r="W22" s="9"/>
      <c r="X22" s="9"/>
      <c r="Y22" s="9"/>
      <c r="Z22" s="9"/>
      <c r="AA22" s="9"/>
      <c r="AB22" s="15"/>
      <c r="AD22" s="16"/>
    </row>
    <row r="23" spans="1:30" ht="135" x14ac:dyDescent="0.25">
      <c r="A23" s="5">
        <v>25</v>
      </c>
      <c r="B23" s="9">
        <f t="shared" ca="1" si="4"/>
        <v>45524</v>
      </c>
      <c r="C23" s="9">
        <f t="shared" ca="1" si="4"/>
        <v>45909</v>
      </c>
      <c r="D23" s="9" t="str">
        <f t="shared" ca="1" si="4"/>
        <v>2017 FT581 Trailer</v>
      </c>
      <c r="E23" s="9" t="str">
        <f t="shared" ca="1" si="4"/>
        <v>Police</v>
      </c>
      <c r="F23" s="9" t="str">
        <f t="shared" ca="1" si="4"/>
        <v>Replacement</v>
      </c>
      <c r="G23" s="9" t="str">
        <f t="shared" ca="1" si="4"/>
        <v>Defer Short Term</v>
      </c>
      <c r="H23" s="15">
        <f t="shared" ca="1" si="4"/>
        <v>2025</v>
      </c>
      <c r="I23" s="5" t="str">
        <f t="shared" ca="1" si="4"/>
        <v>25+ years</v>
      </c>
      <c r="J23" s="16">
        <f t="shared" ca="1" si="4"/>
        <v>3500</v>
      </c>
      <c r="K23" s="5">
        <f t="shared" ca="1" si="4"/>
        <v>2025</v>
      </c>
      <c r="L23" s="9" t="str">
        <f t="shared" ca="1" si="4"/>
        <v>Budget or Warrant Article</v>
      </c>
      <c r="M23" s="9" t="str">
        <f t="shared" ca="1" si="4"/>
        <v>Inactive</v>
      </c>
      <c r="N23" s="17">
        <f t="shared" ca="1" si="4"/>
        <v>0.05</v>
      </c>
      <c r="O23" s="9" t="str">
        <f t="shared" ca="1" si="4"/>
        <v>Located at 116 site.  Storage for police training materials.  May be retired and reused at future transfer station.  Not likely to be replaced.
CONSIDER DELETING or RETIRING THIS TAB.</v>
      </c>
      <c r="P23" s="18">
        <f t="shared" ca="1" si="5"/>
        <v>0</v>
      </c>
      <c r="Q23" s="18">
        <f t="shared" ca="1" si="5"/>
        <v>0</v>
      </c>
      <c r="R23" s="18">
        <f t="shared" ca="1" si="5"/>
        <v>0</v>
      </c>
      <c r="S23" s="18">
        <f t="shared" ca="1" si="5"/>
        <v>0</v>
      </c>
      <c r="T23" s="18">
        <f t="shared" ca="1" si="5"/>
        <v>0</v>
      </c>
      <c r="U23" s="18">
        <f t="shared" ca="1" si="5"/>
        <v>0</v>
      </c>
      <c r="V23" s="9"/>
      <c r="W23" s="9"/>
      <c r="X23" s="9"/>
      <c r="Y23" s="9"/>
      <c r="Z23" s="9"/>
      <c r="AA23" s="9"/>
      <c r="AB23" s="15"/>
      <c r="AD23" s="16"/>
    </row>
    <row r="24" spans="1:30" ht="75" x14ac:dyDescent="0.25">
      <c r="A24" s="5">
        <v>26</v>
      </c>
      <c r="B24" s="9">
        <f t="shared" ca="1" si="4"/>
        <v>45524</v>
      </c>
      <c r="C24" s="9">
        <f t="shared" ca="1" si="4"/>
        <v>45909</v>
      </c>
      <c r="D24" s="9" t="str">
        <f t="shared" ca="1" si="4"/>
        <v>2020 M2 106 (Dump Truck John ) - 5 Ton</v>
      </c>
      <c r="E24" s="9" t="str">
        <f t="shared" ca="1" si="4"/>
        <v>Highway</v>
      </c>
      <c r="F24" s="9" t="str">
        <f t="shared" ca="1" si="4"/>
        <v>Replacement</v>
      </c>
      <c r="G24" s="9" t="str">
        <f t="shared" ca="1" si="4"/>
        <v>Defer Short Term</v>
      </c>
      <c r="H24" s="15">
        <f t="shared" ca="1" si="4"/>
        <v>2035</v>
      </c>
      <c r="I24" s="5" t="str">
        <f t="shared" ca="1" si="4"/>
        <v>11-25 years</v>
      </c>
      <c r="J24" s="16">
        <f t="shared" ca="1" si="4"/>
        <v>300000</v>
      </c>
      <c r="K24" s="5">
        <f t="shared" ca="1" si="4"/>
        <v>2035</v>
      </c>
      <c r="L24" s="9" t="str">
        <f t="shared" ca="1" si="4"/>
        <v>Reserve Fund</v>
      </c>
      <c r="M24" s="9" t="str">
        <f t="shared" ca="1" si="4"/>
        <v>Highway Equipment</v>
      </c>
      <c r="N24" s="17">
        <f t="shared" ca="1" si="4"/>
        <v>0.05</v>
      </c>
      <c r="O24" s="9" t="str">
        <f t="shared" ca="1" si="4"/>
        <v>9/9/2025
Continue adding to capital reserve $50k.  This can also be replaced using revolving funds.</v>
      </c>
      <c r="P24" s="18">
        <f t="shared" ca="1" si="5"/>
        <v>0</v>
      </c>
      <c r="Q24" s="18">
        <f t="shared" ca="1" si="5"/>
        <v>0</v>
      </c>
      <c r="R24" s="18">
        <f t="shared" ca="1" si="5"/>
        <v>0</v>
      </c>
      <c r="S24" s="18">
        <f t="shared" ca="1" si="5"/>
        <v>0</v>
      </c>
      <c r="T24" s="18">
        <f t="shared" ca="1" si="5"/>
        <v>0</v>
      </c>
      <c r="U24" s="18">
        <f t="shared" ca="1" si="5"/>
        <v>0</v>
      </c>
      <c r="V24" s="9"/>
      <c r="W24" s="9"/>
      <c r="X24" s="9"/>
      <c r="Y24" s="9"/>
      <c r="Z24" s="9"/>
      <c r="AA24" s="9"/>
      <c r="AB24" s="15"/>
      <c r="AD24" s="16"/>
    </row>
    <row r="25" spans="1:30" ht="30" x14ac:dyDescent="0.25">
      <c r="A25" s="5">
        <v>27</v>
      </c>
      <c r="B25" s="9">
        <f t="shared" ca="1" si="4"/>
        <v>45524</v>
      </c>
      <c r="C25" s="9">
        <f t="shared" ca="1" si="4"/>
        <v>45573</v>
      </c>
      <c r="D25" s="9" t="str">
        <f t="shared" ca="1" si="4"/>
        <v>2019 Ram 1500 Pickup (tradeable)</v>
      </c>
      <c r="E25" s="9" t="str">
        <f t="shared" ca="1" si="4"/>
        <v>Highway</v>
      </c>
      <c r="F25" s="9" t="str">
        <f t="shared" ca="1" si="4"/>
        <v>Replacement</v>
      </c>
      <c r="G25" s="9" t="str">
        <f t="shared" ca="1" si="4"/>
        <v>Defer Short Term</v>
      </c>
      <c r="H25" s="15">
        <f t="shared" ca="1" si="4"/>
        <v>2026</v>
      </c>
      <c r="I25" s="5" t="str">
        <f t="shared" ca="1" si="4"/>
        <v>5 years or less</v>
      </c>
      <c r="J25" s="16">
        <f t="shared" ca="1" si="4"/>
        <v>70000</v>
      </c>
      <c r="K25" s="5">
        <f t="shared" ca="1" si="4"/>
        <v>2025</v>
      </c>
      <c r="L25" s="9" t="str">
        <f t="shared" ca="1" si="4"/>
        <v>Budget or Warrant Article</v>
      </c>
      <c r="M25" s="9" t="str">
        <f t="shared" ca="1" si="4"/>
        <v>Highway Equipment</v>
      </c>
      <c r="N25" s="17">
        <f t="shared" ca="1" si="4"/>
        <v>0.05</v>
      </c>
      <c r="O25" s="9" t="str">
        <f t="shared" ca="1" si="4"/>
        <v>Possible move to transfer station.</v>
      </c>
      <c r="P25" s="18">
        <f t="shared" ca="1" si="5"/>
        <v>0</v>
      </c>
      <c r="Q25" s="18">
        <f t="shared" ca="1" si="5"/>
        <v>0</v>
      </c>
      <c r="R25" s="18">
        <f t="shared" ca="1" si="5"/>
        <v>0</v>
      </c>
      <c r="S25" s="18">
        <f t="shared" ca="1" si="5"/>
        <v>0</v>
      </c>
      <c r="T25" s="18">
        <f t="shared" ca="1" si="5"/>
        <v>0</v>
      </c>
      <c r="U25" s="18">
        <f t="shared" ca="1" si="5"/>
        <v>0</v>
      </c>
      <c r="V25" s="9"/>
      <c r="W25" s="9"/>
      <c r="X25" s="9"/>
      <c r="Y25" s="9"/>
      <c r="Z25" s="9"/>
      <c r="AA25" s="9"/>
      <c r="AB25" s="15"/>
      <c r="AD25" s="16"/>
    </row>
    <row r="26" spans="1:30" ht="195" x14ac:dyDescent="0.25">
      <c r="A26" s="5">
        <v>28</v>
      </c>
      <c r="B26" s="9">
        <f t="shared" ca="1" si="4"/>
        <v>45524</v>
      </c>
      <c r="C26" s="9">
        <f t="shared" ca="1" si="4"/>
        <v>45909</v>
      </c>
      <c r="D26" s="9" t="str">
        <f t="shared" ca="1" si="4"/>
        <v>2016 F350 - 1 Ton  (from Water Dept.)</v>
      </c>
      <c r="E26" s="9" t="str">
        <f t="shared" ca="1" si="4"/>
        <v>Highway</v>
      </c>
      <c r="F26" s="9" t="str">
        <f t="shared" ca="1" si="4"/>
        <v>Replacement</v>
      </c>
      <c r="G26" s="9" t="str">
        <f t="shared" ca="1" si="4"/>
        <v>Defer Short Term</v>
      </c>
      <c r="H26" s="15">
        <f t="shared" ca="1" si="4"/>
        <v>2025</v>
      </c>
      <c r="I26" s="5" t="str">
        <f t="shared" ca="1" si="4"/>
        <v>5 years or less</v>
      </c>
      <c r="J26" s="16">
        <f t="shared" ca="1" si="4"/>
        <v>100000</v>
      </c>
      <c r="K26" s="5">
        <f t="shared" ca="1" si="4"/>
        <v>2025</v>
      </c>
      <c r="L26" s="9" t="str">
        <f t="shared" ca="1" si="4"/>
        <v>Reserve Fund</v>
      </c>
      <c r="M26" s="9" t="str">
        <f t="shared" ca="1" si="4"/>
        <v>Highway Equipment</v>
      </c>
      <c r="N26" s="17">
        <f t="shared" ca="1" si="4"/>
        <v>0.05</v>
      </c>
      <c r="O26" s="9" t="str">
        <f t="shared" ca="1" si="4"/>
        <v>9/9/2025
This truck may or may not be replaced. FD got the last Water Department hand me down truck.
9/11/2025 Brett:  Not a must have and if it is replaced it would be 5 years from now.  It does get used but depending on circumstances will determine if it's replaced.</v>
      </c>
      <c r="P26" s="18">
        <f t="shared" ca="1" si="5"/>
        <v>0</v>
      </c>
      <c r="Q26" s="18">
        <f t="shared" ca="1" si="5"/>
        <v>0</v>
      </c>
      <c r="R26" s="18">
        <f t="shared" ca="1" si="5"/>
        <v>0</v>
      </c>
      <c r="S26" s="18">
        <f t="shared" ca="1" si="5"/>
        <v>0</v>
      </c>
      <c r="T26" s="18">
        <f t="shared" ca="1" si="5"/>
        <v>0</v>
      </c>
      <c r="U26" s="18">
        <f t="shared" ca="1" si="5"/>
        <v>0</v>
      </c>
      <c r="V26" s="9"/>
      <c r="W26" s="9"/>
      <c r="X26" s="9"/>
      <c r="Y26" s="9"/>
      <c r="Z26" s="9"/>
      <c r="AA26" s="9"/>
      <c r="AB26" s="15"/>
      <c r="AD26" s="16"/>
    </row>
    <row r="27" spans="1:30" ht="60" x14ac:dyDescent="0.25">
      <c r="A27" s="5">
        <v>29</v>
      </c>
      <c r="B27" s="9">
        <f t="shared" ca="1" si="4"/>
        <v>45524</v>
      </c>
      <c r="C27" s="9">
        <f t="shared" ca="1" si="4"/>
        <v>45909</v>
      </c>
      <c r="D27" s="9" t="str">
        <f t="shared" ca="1" si="4"/>
        <v>2018 Dump Truck - 5 Ton (Chris)</v>
      </c>
      <c r="E27" s="9" t="str">
        <f t="shared" ca="1" si="4"/>
        <v>Highway</v>
      </c>
      <c r="F27" s="9" t="str">
        <f t="shared" ca="1" si="4"/>
        <v>Replacement</v>
      </c>
      <c r="G27" s="9" t="str">
        <f t="shared" ca="1" si="4"/>
        <v>Defer Short Term</v>
      </c>
      <c r="H27" s="15">
        <f t="shared" ca="1" si="4"/>
        <v>2033</v>
      </c>
      <c r="I27" s="5" t="str">
        <f t="shared" ca="1" si="4"/>
        <v>6-10 years</v>
      </c>
      <c r="J27" s="16">
        <f t="shared" ca="1" si="4"/>
        <v>300000</v>
      </c>
      <c r="K27" s="5">
        <f t="shared" ca="1" si="4"/>
        <v>2025</v>
      </c>
      <c r="L27" s="9" t="str">
        <f t="shared" ca="1" si="4"/>
        <v>Budget or Warrant Article</v>
      </c>
      <c r="M27" s="9" t="str">
        <f t="shared" ca="1" si="4"/>
        <v>Highway Equipment</v>
      </c>
      <c r="N27" s="17">
        <f t="shared" ca="1" si="4"/>
        <v>0.05</v>
      </c>
      <c r="O27" s="9" t="str">
        <f t="shared" ca="1" si="4"/>
        <v>8/9/2025 - Need to look at large truck purchases coming up and compare to reserve and revolving fund.</v>
      </c>
      <c r="P27" s="18">
        <f t="shared" ca="1" si="5"/>
        <v>0</v>
      </c>
      <c r="Q27" s="18">
        <f t="shared" ca="1" si="5"/>
        <v>0</v>
      </c>
      <c r="R27" s="18">
        <f t="shared" ca="1" si="5"/>
        <v>0</v>
      </c>
      <c r="S27" s="18">
        <f t="shared" ca="1" si="5"/>
        <v>0</v>
      </c>
      <c r="T27" s="18">
        <f t="shared" ca="1" si="5"/>
        <v>0</v>
      </c>
      <c r="U27" s="18">
        <f t="shared" ca="1" si="5"/>
        <v>0</v>
      </c>
      <c r="V27" s="9"/>
      <c r="W27" s="9"/>
      <c r="X27" s="9"/>
      <c r="Y27" s="9"/>
      <c r="Z27" s="9"/>
      <c r="AA27" s="9"/>
      <c r="AB27" s="15"/>
      <c r="AD27" s="16"/>
    </row>
    <row r="28" spans="1:30" ht="45" x14ac:dyDescent="0.25">
      <c r="A28" s="5">
        <v>30</v>
      </c>
      <c r="B28" s="9">
        <f t="shared" ca="1" si="4"/>
        <v>45524</v>
      </c>
      <c r="C28" s="9">
        <f t="shared" ca="1" si="4"/>
        <v>45909</v>
      </c>
      <c r="D28" s="9" t="str">
        <f t="shared" ca="1" si="4"/>
        <v>2015 Loader 420 F2 IT (backhoe)</v>
      </c>
      <c r="E28" s="9" t="str">
        <f t="shared" ca="1" si="4"/>
        <v>Highway</v>
      </c>
      <c r="F28" s="9" t="str">
        <f t="shared" ca="1" si="4"/>
        <v>Replacement</v>
      </c>
      <c r="G28" s="9" t="str">
        <f t="shared" ca="1" si="4"/>
        <v>Defer Short Term</v>
      </c>
      <c r="H28" s="15">
        <f t="shared" ca="1" si="4"/>
        <v>2030</v>
      </c>
      <c r="I28" s="5" t="str">
        <f t="shared" ca="1" si="4"/>
        <v>11-25 years</v>
      </c>
      <c r="J28" s="16">
        <f t="shared" ca="1" si="4"/>
        <v>101000</v>
      </c>
      <c r="K28" s="5">
        <f t="shared" ca="1" si="4"/>
        <v>2025</v>
      </c>
      <c r="L28" s="9" t="str">
        <f t="shared" ca="1" si="4"/>
        <v>Budget or Warrant Article</v>
      </c>
      <c r="M28" s="9" t="str">
        <f t="shared" ca="1" si="4"/>
        <v>Highway Equipment</v>
      </c>
      <c r="N28" s="17">
        <f t="shared" ca="1" si="4"/>
        <v>0.05</v>
      </c>
      <c r="O28" s="9" t="str">
        <f t="shared" ca="1" si="4"/>
        <v>9/9/2025 - Review against capital plan and revolving fund.</v>
      </c>
      <c r="P28" s="18">
        <f t="shared" ca="1" si="5"/>
        <v>0</v>
      </c>
      <c r="Q28" s="18">
        <f t="shared" ca="1" si="5"/>
        <v>0</v>
      </c>
      <c r="R28" s="18">
        <f t="shared" ca="1" si="5"/>
        <v>0</v>
      </c>
      <c r="S28" s="18">
        <f t="shared" ca="1" si="5"/>
        <v>0</v>
      </c>
      <c r="T28" s="18">
        <f t="shared" ca="1" si="5"/>
        <v>0</v>
      </c>
      <c r="U28" s="18">
        <f t="shared" ca="1" si="5"/>
        <v>0</v>
      </c>
      <c r="V28" s="9"/>
      <c r="W28" s="9"/>
      <c r="X28" s="9"/>
      <c r="Y28" s="9"/>
      <c r="Z28" s="9"/>
      <c r="AA28" s="9"/>
      <c r="AB28" s="15"/>
      <c r="AD28" s="16"/>
    </row>
    <row r="29" spans="1:30" ht="45" x14ac:dyDescent="0.25">
      <c r="A29" s="5">
        <v>31</v>
      </c>
      <c r="B29" s="9">
        <f t="shared" ca="1" si="4"/>
        <v>45524</v>
      </c>
      <c r="C29" s="9">
        <f t="shared" ca="1" si="4"/>
        <v>45909</v>
      </c>
      <c r="D29" s="9" t="str">
        <f t="shared" ca="1" si="4"/>
        <v>2011 Dump Truck (Brett) - 5 Ton</v>
      </c>
      <c r="E29" s="9" t="str">
        <f t="shared" ca="1" si="4"/>
        <v>Highway</v>
      </c>
      <c r="F29" s="9" t="str">
        <f t="shared" ca="1" si="4"/>
        <v>Replacement</v>
      </c>
      <c r="G29" s="9" t="str">
        <f t="shared" ca="1" si="4"/>
        <v>Defer Short Term</v>
      </c>
      <c r="H29" s="15">
        <f t="shared" ca="1" si="4"/>
        <v>2026</v>
      </c>
      <c r="I29" s="5" t="str">
        <f t="shared" ca="1" si="4"/>
        <v>25+ years</v>
      </c>
      <c r="J29" s="16">
        <f t="shared" ca="1" si="4"/>
        <v>300000</v>
      </c>
      <c r="K29" s="5">
        <f t="shared" ca="1" si="4"/>
        <v>2025</v>
      </c>
      <c r="L29" s="9" t="str">
        <f t="shared" ca="1" si="4"/>
        <v>Reserve Fund</v>
      </c>
      <c r="M29" s="9" t="str">
        <f t="shared" ca="1" si="4"/>
        <v>Highway Equipment</v>
      </c>
      <c r="N29" s="17">
        <f t="shared" ca="1" si="4"/>
        <v>0.05</v>
      </c>
      <c r="O29" s="9" t="str">
        <f t="shared" ca="1" si="4"/>
        <v>9/9/2025 - This replacement year will probably push out a few.</v>
      </c>
      <c r="P29" s="18">
        <f t="shared" ca="1" si="5"/>
        <v>0</v>
      </c>
      <c r="Q29" s="18">
        <f t="shared" ca="1" si="5"/>
        <v>0</v>
      </c>
      <c r="R29" s="18">
        <f t="shared" ca="1" si="5"/>
        <v>0</v>
      </c>
      <c r="S29" s="18">
        <f t="shared" ca="1" si="5"/>
        <v>0</v>
      </c>
      <c r="T29" s="18">
        <f t="shared" ca="1" si="5"/>
        <v>0</v>
      </c>
      <c r="U29" s="18">
        <f t="shared" ca="1" si="5"/>
        <v>0</v>
      </c>
      <c r="V29" s="9"/>
      <c r="W29" s="9"/>
      <c r="X29" s="9"/>
      <c r="Y29" s="9"/>
      <c r="Z29" s="9"/>
      <c r="AA29" s="9"/>
      <c r="AB29" s="15"/>
      <c r="AD29" s="16"/>
    </row>
    <row r="30" spans="1:30" ht="120" x14ac:dyDescent="0.25">
      <c r="A30" s="5">
        <v>32</v>
      </c>
      <c r="B30" s="9">
        <f t="shared" ca="1" si="4"/>
        <v>45524</v>
      </c>
      <c r="C30" s="9">
        <f t="shared" ca="1" si="4"/>
        <v>45909</v>
      </c>
      <c r="D30" s="9" t="str">
        <f t="shared" ca="1" si="4"/>
        <v>2009 Dump Truck (Rick) - 5 Ton</v>
      </c>
      <c r="E30" s="9" t="str">
        <f t="shared" ca="1" si="4"/>
        <v>Highway</v>
      </c>
      <c r="F30" s="9" t="str">
        <f t="shared" ca="1" si="4"/>
        <v>Replacement</v>
      </c>
      <c r="G30" s="9" t="str">
        <f t="shared" ca="1" si="4"/>
        <v>Defer Short Term</v>
      </c>
      <c r="H30" s="15">
        <f t="shared" ca="1" si="4"/>
        <v>2025</v>
      </c>
      <c r="I30" s="5" t="str">
        <f t="shared" ca="1" si="4"/>
        <v>11-25 years</v>
      </c>
      <c r="J30" s="16">
        <f t="shared" ca="1" si="4"/>
        <v>241041</v>
      </c>
      <c r="K30" s="5">
        <f t="shared" ca="1" si="4"/>
        <v>2025</v>
      </c>
      <c r="L30" s="9" t="str">
        <f t="shared" ca="1" si="4"/>
        <v>Reserve Fund</v>
      </c>
      <c r="M30" s="9" t="str">
        <f t="shared" ca="1" si="4"/>
        <v>Highway Equipment</v>
      </c>
      <c r="N30" s="17">
        <f t="shared" ca="1" si="4"/>
        <v>0.05</v>
      </c>
      <c r="O30" s="9" t="str">
        <f t="shared" ca="1" si="4"/>
        <v>9/9/2025 - Being replaced in 2025 - ordered and paid for (funded)  09/28/2025 submitting a grant opportunity to pay $250,000 of the $300,000.  Truck is slated to be ready January 2026</v>
      </c>
      <c r="P30" s="18">
        <f t="shared" ca="1" si="5"/>
        <v>0</v>
      </c>
      <c r="Q30" s="18">
        <f t="shared" ca="1" si="5"/>
        <v>0</v>
      </c>
      <c r="R30" s="18">
        <f t="shared" ca="1" si="5"/>
        <v>0</v>
      </c>
      <c r="S30" s="18">
        <f t="shared" ca="1" si="5"/>
        <v>0</v>
      </c>
      <c r="T30" s="18">
        <f t="shared" ca="1" si="5"/>
        <v>0</v>
      </c>
      <c r="U30" s="18">
        <f t="shared" ca="1" si="5"/>
        <v>0</v>
      </c>
      <c r="V30" s="9"/>
      <c r="W30" s="9"/>
      <c r="X30" s="9"/>
      <c r="Y30" s="9"/>
      <c r="Z30" s="9"/>
      <c r="AA30" s="9"/>
      <c r="AB30" s="15"/>
      <c r="AD30" s="16"/>
    </row>
    <row r="31" spans="1:30" ht="120" x14ac:dyDescent="0.25">
      <c r="A31" s="5">
        <v>33</v>
      </c>
      <c r="B31" s="9">
        <f t="shared" ca="1" si="4"/>
        <v>45524</v>
      </c>
      <c r="C31" s="9">
        <f t="shared" ca="1" si="4"/>
        <v>45573</v>
      </c>
      <c r="D31" s="9" t="str">
        <f t="shared" ca="1" si="4"/>
        <v>1973 Grader</v>
      </c>
      <c r="E31" s="9" t="str">
        <f t="shared" ca="1" si="4"/>
        <v>Highway</v>
      </c>
      <c r="F31" s="9" t="str">
        <f t="shared" ca="1" si="4"/>
        <v>Replacement</v>
      </c>
      <c r="G31" s="9" t="str">
        <f t="shared" ca="1" si="4"/>
        <v>Defer Short Term</v>
      </c>
      <c r="H31" s="15" t="str">
        <f t="shared" ca="1" si="4"/>
        <v>No Planned Expenditure</v>
      </c>
      <c r="I31" s="5" t="str">
        <f t="shared" ca="1" si="4"/>
        <v>25+ years</v>
      </c>
      <c r="J31" s="16">
        <f t="shared" ca="1" si="4"/>
        <v>0</v>
      </c>
      <c r="K31" s="5">
        <f t="shared" ca="1" si="4"/>
        <v>2025</v>
      </c>
      <c r="L31" s="9" t="str">
        <f t="shared" ca="1" si="4"/>
        <v>Budget or Warrant Article</v>
      </c>
      <c r="M31" s="9" t="str">
        <f t="shared" ca="1" si="4"/>
        <v>Inactive</v>
      </c>
      <c r="N31" s="17">
        <f t="shared" ca="1" si="4"/>
        <v>0.05</v>
      </c>
      <c r="O31" s="9" t="str">
        <f t="shared" ca="1" si="4"/>
        <v>9/9/2025
Very expensive to replace.  Currently grade 8 miles of road in Town. This will be dealt with when the inevitable happens. No need to plan for a replacement.</v>
      </c>
      <c r="P31" s="18">
        <f t="shared" ca="1" si="5"/>
        <v>0</v>
      </c>
      <c r="Q31" s="18">
        <f t="shared" ca="1" si="5"/>
        <v>0</v>
      </c>
      <c r="R31" s="18">
        <f t="shared" ca="1" si="5"/>
        <v>0</v>
      </c>
      <c r="S31" s="18">
        <f t="shared" ca="1" si="5"/>
        <v>0</v>
      </c>
      <c r="T31" s="18">
        <f t="shared" ca="1" si="5"/>
        <v>0</v>
      </c>
      <c r="U31" s="18">
        <f t="shared" ca="1" si="5"/>
        <v>0</v>
      </c>
      <c r="V31" s="9"/>
      <c r="W31" s="9"/>
      <c r="X31" s="9"/>
      <c r="Y31" s="9"/>
      <c r="Z31" s="9"/>
      <c r="AA31" s="9"/>
      <c r="AB31" s="15"/>
      <c r="AD31" s="16"/>
    </row>
    <row r="32" spans="1:30" ht="45" x14ac:dyDescent="0.25">
      <c r="A32" s="5">
        <v>34</v>
      </c>
      <c r="B32" s="9">
        <f t="shared" ref="B32:O42" ca="1" si="6">VLOOKUP(B$1,INDIRECT($A32&amp;"!$B$4:$J$55"),4,FALSE)</f>
        <v>45524</v>
      </c>
      <c r="C32" s="9">
        <f t="shared" ca="1" si="6"/>
        <v>45909</v>
      </c>
      <c r="D32" s="9" t="str">
        <f t="shared" ca="1" si="6"/>
        <v>1085D - Heavy Equipment</v>
      </c>
      <c r="E32" s="9" t="str">
        <f t="shared" ca="1" si="6"/>
        <v>Highway</v>
      </c>
      <c r="F32" s="9" t="str">
        <f t="shared" ca="1" si="6"/>
        <v>Replacement</v>
      </c>
      <c r="G32" s="9" t="str">
        <f t="shared" ca="1" si="6"/>
        <v>Defer Short Term</v>
      </c>
      <c r="H32" s="15">
        <f t="shared" ca="1" si="6"/>
        <v>2039</v>
      </c>
      <c r="I32" s="5" t="str">
        <f t="shared" ca="1" si="6"/>
        <v>11-25 years</v>
      </c>
      <c r="J32" s="16">
        <f t="shared" ca="1" si="6"/>
        <v>300000</v>
      </c>
      <c r="K32" s="5">
        <f t="shared" ca="1" si="6"/>
        <v>2025</v>
      </c>
      <c r="L32" s="9" t="str">
        <f t="shared" ca="1" si="6"/>
        <v>Budget or Warrant Article</v>
      </c>
      <c r="M32" s="9" t="str">
        <f t="shared" ca="1" si="6"/>
        <v>Highway Equipment</v>
      </c>
      <c r="N32" s="17">
        <f t="shared" ca="1" si="6"/>
        <v>0.05</v>
      </c>
      <c r="O32" s="9" t="str">
        <f t="shared" ca="1" si="6"/>
        <v>9/9/2025 - No need to plan for replacement at this time - - 2039 replacement year</v>
      </c>
      <c r="P32" s="18">
        <f t="shared" ref="P32:U45" ca="1" si="7">VLOOKUP(P$1,INDIRECT($A32&amp;"!$c$4:$J$55"),3,FALSE)</f>
        <v>0</v>
      </c>
      <c r="Q32" s="18">
        <f t="shared" ca="1" si="7"/>
        <v>0</v>
      </c>
      <c r="R32" s="18">
        <f t="shared" ca="1" si="7"/>
        <v>0</v>
      </c>
      <c r="S32" s="18">
        <f t="shared" ca="1" si="7"/>
        <v>0</v>
      </c>
      <c r="T32" s="18">
        <f t="shared" ca="1" si="7"/>
        <v>0</v>
      </c>
      <c r="U32" s="18">
        <f t="shared" ca="1" si="7"/>
        <v>0</v>
      </c>
      <c r="V32" s="9"/>
      <c r="W32" s="9"/>
      <c r="X32" s="9"/>
      <c r="Y32" s="9"/>
      <c r="Z32" s="9"/>
      <c r="AA32" s="9"/>
      <c r="AB32" s="15"/>
      <c r="AD32" s="16"/>
    </row>
    <row r="33" spans="1:30" ht="30" x14ac:dyDescent="0.25">
      <c r="A33" s="5">
        <v>35</v>
      </c>
      <c r="B33" s="9">
        <f t="shared" ca="1" si="6"/>
        <v>45524</v>
      </c>
      <c r="C33" s="9">
        <f t="shared" ca="1" si="6"/>
        <v>45909</v>
      </c>
      <c r="D33" s="9" t="str">
        <f t="shared" ca="1" si="6"/>
        <v>2023 Ram 5500 1 Ton</v>
      </c>
      <c r="E33" s="9" t="str">
        <f t="shared" ca="1" si="6"/>
        <v>Highway</v>
      </c>
      <c r="F33" s="9" t="str">
        <f t="shared" ca="1" si="6"/>
        <v>Replacement</v>
      </c>
      <c r="G33" s="9" t="str">
        <f t="shared" ca="1" si="6"/>
        <v>Defer Short Term</v>
      </c>
      <c r="H33" s="15">
        <f t="shared" ca="1" si="6"/>
        <v>2033</v>
      </c>
      <c r="I33" s="5" t="str">
        <f t="shared" ca="1" si="6"/>
        <v>6-10 years</v>
      </c>
      <c r="J33" s="16">
        <f t="shared" ca="1" si="6"/>
        <v>100000</v>
      </c>
      <c r="K33" s="5">
        <f t="shared" ca="1" si="6"/>
        <v>2025</v>
      </c>
      <c r="L33" s="9" t="str">
        <f t="shared" ca="1" si="6"/>
        <v>Reserve Fund</v>
      </c>
      <c r="M33" s="9" t="str">
        <f t="shared" ca="1" si="6"/>
        <v>Highway Equipment</v>
      </c>
      <c r="N33" s="17">
        <f t="shared" ca="1" si="6"/>
        <v>0.05</v>
      </c>
      <c r="O33" s="9" t="str">
        <f t="shared" ca="1" si="6"/>
        <v>9/9/2025 - Replacement is far in the future.</v>
      </c>
      <c r="P33" s="18">
        <f t="shared" ca="1" si="7"/>
        <v>0</v>
      </c>
      <c r="Q33" s="18">
        <f t="shared" ca="1" si="7"/>
        <v>0</v>
      </c>
      <c r="R33" s="18">
        <f t="shared" ca="1" si="7"/>
        <v>0</v>
      </c>
      <c r="S33" s="18">
        <f t="shared" ca="1" si="7"/>
        <v>0</v>
      </c>
      <c r="T33" s="18">
        <f t="shared" ca="1" si="7"/>
        <v>0</v>
      </c>
      <c r="U33" s="18">
        <f t="shared" ca="1" si="7"/>
        <v>0</v>
      </c>
      <c r="V33" s="9"/>
      <c r="W33" s="9"/>
      <c r="X33" s="9"/>
      <c r="Y33" s="9"/>
      <c r="Z33" s="9"/>
      <c r="AA33" s="9"/>
      <c r="AB33" s="15"/>
      <c r="AD33" s="16"/>
    </row>
    <row r="34" spans="1:30" ht="60" x14ac:dyDescent="0.25">
      <c r="A34" s="5">
        <v>36</v>
      </c>
      <c r="B34" s="9">
        <f t="shared" ca="1" si="6"/>
        <v>45524</v>
      </c>
      <c r="C34" s="9">
        <f t="shared" ca="1" si="6"/>
        <v>45909</v>
      </c>
      <c r="D34" s="9" t="str">
        <f t="shared" ca="1" si="6"/>
        <v>2020 926M (Loader)</v>
      </c>
      <c r="E34" s="9" t="str">
        <f t="shared" ca="1" si="6"/>
        <v>Highway</v>
      </c>
      <c r="F34" s="9" t="str">
        <f t="shared" ca="1" si="6"/>
        <v>Replacement</v>
      </c>
      <c r="G34" s="9" t="str">
        <f t="shared" ca="1" si="6"/>
        <v>Defer Short Term</v>
      </c>
      <c r="H34" s="15">
        <f t="shared" ca="1" si="6"/>
        <v>2035</v>
      </c>
      <c r="I34" s="5" t="str">
        <f t="shared" ca="1" si="6"/>
        <v>11-25 years</v>
      </c>
      <c r="J34" s="16">
        <f t="shared" ca="1" si="6"/>
        <v>150000</v>
      </c>
      <c r="K34" s="5">
        <f t="shared" ca="1" si="6"/>
        <v>2025</v>
      </c>
      <c r="L34" s="9" t="str">
        <f t="shared" ca="1" si="6"/>
        <v>Reserve Fund</v>
      </c>
      <c r="M34" s="9" t="str">
        <f t="shared" ca="1" si="6"/>
        <v>Highway Equipment</v>
      </c>
      <c r="N34" s="17">
        <f t="shared" ca="1" si="6"/>
        <v>0.05</v>
      </c>
      <c r="O34" s="9" t="str">
        <f t="shared" ca="1" si="6"/>
        <v xml:space="preserve"> 9/11/2025 12-15 year lifespan Brett explained rust drives replacement timing</v>
      </c>
      <c r="P34" s="18">
        <f t="shared" ca="1" si="7"/>
        <v>0</v>
      </c>
      <c r="Q34" s="18">
        <f t="shared" ca="1" si="7"/>
        <v>0</v>
      </c>
      <c r="R34" s="18">
        <f t="shared" ca="1" si="7"/>
        <v>0</v>
      </c>
      <c r="S34" s="18">
        <f t="shared" ca="1" si="7"/>
        <v>0</v>
      </c>
      <c r="T34" s="18">
        <f t="shared" ca="1" si="7"/>
        <v>0</v>
      </c>
      <c r="U34" s="18">
        <f t="shared" ca="1" si="7"/>
        <v>0</v>
      </c>
      <c r="V34" s="9"/>
      <c r="W34" s="9"/>
      <c r="X34" s="9"/>
      <c r="Y34" s="9"/>
      <c r="Z34" s="9"/>
      <c r="AA34" s="9"/>
      <c r="AB34" s="15"/>
      <c r="AD34" s="16"/>
    </row>
    <row r="35" spans="1:30" ht="375" x14ac:dyDescent="0.25">
      <c r="A35" s="5">
        <v>37</v>
      </c>
      <c r="B35" s="9">
        <f t="shared" ca="1" si="6"/>
        <v>45524</v>
      </c>
      <c r="C35" s="9">
        <f t="shared" ca="1" si="6"/>
        <v>45874</v>
      </c>
      <c r="D35" s="9" t="str">
        <f t="shared" ca="1" si="6"/>
        <v>2016 MSVII Ambulance</v>
      </c>
      <c r="E35" s="9" t="str">
        <f t="shared" ca="1" si="6"/>
        <v>Fire &amp; Rescue</v>
      </c>
      <c r="F35" s="9" t="str">
        <f t="shared" ca="1" si="6"/>
        <v>Replacement</v>
      </c>
      <c r="G35" s="9" t="str">
        <f t="shared" ca="1" si="6"/>
        <v>Defer Short Term</v>
      </c>
      <c r="H35" s="15">
        <f t="shared" ca="1" si="6"/>
        <v>2028</v>
      </c>
      <c r="I35" s="5" t="str">
        <f t="shared" ca="1" si="6"/>
        <v>6-10 years</v>
      </c>
      <c r="J35" s="16">
        <f t="shared" ca="1" si="6"/>
        <v>400000</v>
      </c>
      <c r="K35" s="5">
        <f t="shared" ca="1" si="6"/>
        <v>2025</v>
      </c>
      <c r="L35" s="9" t="str">
        <f t="shared" ca="1" si="6"/>
        <v>Reserve Fund</v>
      </c>
      <c r="M35" s="9" t="str">
        <f t="shared" ca="1" si="6"/>
        <v>Ambulance</v>
      </c>
      <c r="N35" s="17">
        <f t="shared" ca="1" si="6"/>
        <v>0.05</v>
      </c>
      <c r="O35" s="9" t="str">
        <f t="shared" ca="1" si="6"/>
        <v xml:space="preserve">$125,000 ambulance reserve 
9/11/2025 Met with John and a new ambulance is going to cost roughly $400,000 and 2 years once ordered.  Creating a revolving fund 2026 town meeting but will need to fund $250,000 possibily 4 years.
8/5/2025 - Reserve ask will be influenced by whether or not ambulance revolving fund is approved by taxpayers. Ambulance services generate $60k per year. Currently, this money goes into General Fund. Payrolls goes through General fund. Ask for $25k for reserve and project $35k to revolving fund in 2026.                                                                                                </v>
      </c>
      <c r="P35" s="18">
        <f t="shared" ca="1" si="7"/>
        <v>0</v>
      </c>
      <c r="Q35" s="18">
        <f t="shared" ca="1" si="7"/>
        <v>0</v>
      </c>
      <c r="R35" s="18">
        <f t="shared" ca="1" si="7"/>
        <v>0</v>
      </c>
      <c r="S35" s="18">
        <f t="shared" ca="1" si="7"/>
        <v>0</v>
      </c>
      <c r="T35" s="18">
        <f t="shared" ca="1" si="7"/>
        <v>0</v>
      </c>
      <c r="U35" s="18">
        <f t="shared" ca="1" si="7"/>
        <v>0</v>
      </c>
      <c r="V35" s="9"/>
      <c r="W35" s="9"/>
      <c r="X35" s="9"/>
      <c r="Y35" s="9"/>
      <c r="Z35" s="9"/>
      <c r="AA35" s="9"/>
      <c r="AB35" s="15"/>
      <c r="AD35" s="16"/>
    </row>
    <row r="36" spans="1:30" ht="150" x14ac:dyDescent="0.25">
      <c r="A36" s="5">
        <v>38</v>
      </c>
      <c r="B36" s="9">
        <f t="shared" ca="1" si="6"/>
        <v>45524</v>
      </c>
      <c r="C36" s="9">
        <f t="shared" ca="1" si="6"/>
        <v>45909</v>
      </c>
      <c r="D36" s="9" t="str">
        <f t="shared" ca="1" si="6"/>
        <v>2004 Fire Truck</v>
      </c>
      <c r="E36" s="9" t="str">
        <f t="shared" ca="1" si="6"/>
        <v>Fire &amp; Rescue</v>
      </c>
      <c r="F36" s="9" t="str">
        <f t="shared" ca="1" si="6"/>
        <v>Replacement</v>
      </c>
      <c r="G36" s="9" t="str">
        <f t="shared" ca="1" si="6"/>
        <v>Defer Short Term</v>
      </c>
      <c r="H36" s="15" t="str">
        <f t="shared" ca="1" si="6"/>
        <v>No Planned Expenditure</v>
      </c>
      <c r="I36" s="5" t="str">
        <f t="shared" ca="1" si="6"/>
        <v>25+ years</v>
      </c>
      <c r="J36" s="16">
        <f t="shared" ca="1" si="6"/>
        <v>0</v>
      </c>
      <c r="K36" s="5">
        <f t="shared" ca="1" si="6"/>
        <v>2025</v>
      </c>
      <c r="L36" s="9" t="str">
        <f t="shared" ca="1" si="6"/>
        <v>Reserve Fund</v>
      </c>
      <c r="M36" s="9" t="str">
        <f t="shared" ca="1" si="6"/>
        <v>Inactive</v>
      </c>
      <c r="N36" s="17">
        <f t="shared" ca="1" si="6"/>
        <v>0.05</v>
      </c>
      <c r="O36" s="9" t="str">
        <f t="shared" ca="1" si="6"/>
        <v xml:space="preserve">9/9/2025 - This truck will be SOLD. 
Capital Reserve and ARPA funds.  Replacemet is on back order.  Fully funded! 9/11/2025 John is working on selling this trck and proceeds should go to the capital reserve </v>
      </c>
      <c r="P36" s="18">
        <f t="shared" ca="1" si="7"/>
        <v>0</v>
      </c>
      <c r="Q36" s="18">
        <f t="shared" ca="1" si="7"/>
        <v>0</v>
      </c>
      <c r="R36" s="18">
        <f t="shared" ca="1" si="7"/>
        <v>0</v>
      </c>
      <c r="S36" s="18">
        <f t="shared" ca="1" si="7"/>
        <v>0</v>
      </c>
      <c r="T36" s="18">
        <f t="shared" ca="1" si="7"/>
        <v>0</v>
      </c>
      <c r="U36" s="18">
        <f t="shared" ca="1" si="7"/>
        <v>0</v>
      </c>
      <c r="V36" s="9"/>
      <c r="W36" s="9"/>
      <c r="X36" s="9"/>
      <c r="Y36" s="9"/>
      <c r="Z36" s="9"/>
      <c r="AA36" s="9"/>
      <c r="AB36" s="15"/>
      <c r="AD36" s="16"/>
    </row>
    <row r="37" spans="1:30" ht="270" x14ac:dyDescent="0.25">
      <c r="A37" s="5">
        <v>39</v>
      </c>
      <c r="B37" s="9">
        <f t="shared" ca="1" si="6"/>
        <v>45524</v>
      </c>
      <c r="C37" s="9">
        <f t="shared" ca="1" si="6"/>
        <v>45909</v>
      </c>
      <c r="D37" s="9" t="str">
        <f t="shared" ca="1" si="6"/>
        <v>2000 FL-80 - Pumper</v>
      </c>
      <c r="E37" s="9" t="str">
        <f t="shared" ca="1" si="6"/>
        <v>Fire &amp; Rescue</v>
      </c>
      <c r="F37" s="9" t="str">
        <f t="shared" ca="1" si="6"/>
        <v>Replacement</v>
      </c>
      <c r="G37" s="9" t="str">
        <f t="shared" ca="1" si="6"/>
        <v>Defer Short Term</v>
      </c>
      <c r="H37" s="15">
        <f t="shared" ca="1" si="6"/>
        <v>2027</v>
      </c>
      <c r="I37" s="5" t="str">
        <f t="shared" ca="1" si="6"/>
        <v>25+ years</v>
      </c>
      <c r="J37" s="16">
        <f t="shared" ca="1" si="6"/>
        <v>1000000</v>
      </c>
      <c r="K37" s="5">
        <f t="shared" ca="1" si="6"/>
        <v>2025</v>
      </c>
      <c r="L37" s="9" t="str">
        <f t="shared" ca="1" si="6"/>
        <v>Budget or Warrant Article</v>
      </c>
      <c r="M37" s="9" t="str">
        <f t="shared" ca="1" si="6"/>
        <v>Fire Truck</v>
      </c>
      <c r="N37" s="17">
        <f t="shared" ca="1" si="6"/>
        <v>0.05</v>
      </c>
      <c r="O37" s="9" t="str">
        <f t="shared" ca="1" si="6"/>
        <v>9/9/2025 
24 year old truck.  We have 1 brand new truck coming in 2025.  May or may not need to be replaced when it fails.
Remaining life is short. Replacement if it happens will need to be paid for with a bond issue.  Insurance upto 20 years covers the actual truck after 20 yrs it's the value of the truck
8/5/2025 - Fire Chief believes that truck should be replaced. Timing TBD.</v>
      </c>
      <c r="P37" s="18">
        <f t="shared" ca="1" si="7"/>
        <v>0</v>
      </c>
      <c r="Q37" s="18">
        <f t="shared" ca="1" si="7"/>
        <v>0</v>
      </c>
      <c r="R37" s="18">
        <f t="shared" ca="1" si="7"/>
        <v>0</v>
      </c>
      <c r="S37" s="18">
        <f t="shared" ca="1" si="7"/>
        <v>0</v>
      </c>
      <c r="T37" s="18">
        <f t="shared" ca="1" si="7"/>
        <v>0</v>
      </c>
      <c r="U37" s="18">
        <f t="shared" ca="1" si="7"/>
        <v>0</v>
      </c>
      <c r="V37" s="9"/>
      <c r="W37" s="9"/>
      <c r="X37" s="9"/>
      <c r="Y37" s="9"/>
      <c r="Z37" s="9"/>
      <c r="AA37" s="9"/>
      <c r="AB37" s="15"/>
      <c r="AD37" s="16"/>
    </row>
    <row r="38" spans="1:30" ht="45" x14ac:dyDescent="0.25">
      <c r="A38" s="5">
        <v>40</v>
      </c>
      <c r="B38" s="9">
        <f t="shared" ca="1" si="6"/>
        <v>45524</v>
      </c>
      <c r="C38" s="9">
        <f t="shared" ca="1" si="6"/>
        <v>45909</v>
      </c>
      <c r="D38" s="9" t="str">
        <f t="shared" ca="1" si="6"/>
        <v>1998 Tanker</v>
      </c>
      <c r="E38" s="9" t="str">
        <f t="shared" ca="1" si="6"/>
        <v>Fire &amp; Rescue</v>
      </c>
      <c r="F38" s="9" t="str">
        <f t="shared" ca="1" si="6"/>
        <v>Replacement</v>
      </c>
      <c r="G38" s="9" t="str">
        <f t="shared" ca="1" si="6"/>
        <v>Defer Short Term</v>
      </c>
      <c r="H38" s="15">
        <f t="shared" ca="1" si="6"/>
        <v>2034</v>
      </c>
      <c r="I38" s="5" t="str">
        <f t="shared" ca="1" si="6"/>
        <v>25+ years</v>
      </c>
      <c r="J38" s="16">
        <f t="shared" ca="1" si="6"/>
        <v>500000</v>
      </c>
      <c r="K38" s="5">
        <f t="shared" ca="1" si="6"/>
        <v>2025</v>
      </c>
      <c r="L38" s="9" t="str">
        <f t="shared" ca="1" si="6"/>
        <v>Reserve Fund</v>
      </c>
      <c r="M38" s="9" t="str">
        <f t="shared" ca="1" si="6"/>
        <v>Fire Truck</v>
      </c>
      <c r="N38" s="17">
        <f t="shared" ca="1" si="6"/>
        <v>0.05</v>
      </c>
      <c r="O38" s="9" t="str">
        <f t="shared" ca="1" si="6"/>
        <v>9/9/2025 
May be an opportunity to fund with grants.</v>
      </c>
      <c r="P38" s="18">
        <f t="shared" ca="1" si="7"/>
        <v>0</v>
      </c>
      <c r="Q38" s="18">
        <f t="shared" ca="1" si="7"/>
        <v>0</v>
      </c>
      <c r="R38" s="18">
        <f t="shared" ca="1" si="7"/>
        <v>0</v>
      </c>
      <c r="S38" s="18">
        <f t="shared" ca="1" si="7"/>
        <v>0</v>
      </c>
      <c r="T38" s="18">
        <f t="shared" ca="1" si="7"/>
        <v>0</v>
      </c>
      <c r="U38" s="18">
        <f t="shared" ca="1" si="7"/>
        <v>0</v>
      </c>
      <c r="V38" s="9"/>
      <c r="W38" s="9"/>
      <c r="X38" s="9"/>
      <c r="Y38" s="9"/>
      <c r="Z38" s="9"/>
      <c r="AA38" s="9"/>
      <c r="AB38" s="15"/>
      <c r="AD38" s="16"/>
    </row>
    <row r="39" spans="1:30" ht="45" x14ac:dyDescent="0.25">
      <c r="A39" s="5">
        <v>41</v>
      </c>
      <c r="B39" s="9">
        <f t="shared" ca="1" si="6"/>
        <v>45524</v>
      </c>
      <c r="C39" s="9">
        <f t="shared" ca="1" si="6"/>
        <v>45909</v>
      </c>
      <c r="D39" s="9" t="str">
        <f t="shared" ca="1" si="6"/>
        <v>1977 F150 Brush Truck</v>
      </c>
      <c r="E39" s="9" t="str">
        <f t="shared" ca="1" si="6"/>
        <v>Fire &amp; Rescue</v>
      </c>
      <c r="F39" s="9" t="str">
        <f t="shared" ca="1" si="6"/>
        <v>Replacement</v>
      </c>
      <c r="G39" s="9" t="str">
        <f t="shared" ca="1" si="6"/>
        <v>Defer Short Term</v>
      </c>
      <c r="H39" s="15" t="str">
        <f t="shared" ca="1" si="6"/>
        <v>No Planned Expenditure</v>
      </c>
      <c r="I39" s="5" t="str">
        <f t="shared" ca="1" si="6"/>
        <v>25+ years</v>
      </c>
      <c r="J39" s="16">
        <f t="shared" ca="1" si="6"/>
        <v>0</v>
      </c>
      <c r="K39" s="5">
        <f t="shared" ca="1" si="6"/>
        <v>2025</v>
      </c>
      <c r="L39" s="9" t="str">
        <f t="shared" ca="1" si="6"/>
        <v>Budget or Warrant Article</v>
      </c>
      <c r="M39" s="9" t="str">
        <f t="shared" ca="1" si="6"/>
        <v>Inactive</v>
      </c>
      <c r="N39" s="17">
        <f t="shared" ca="1" si="6"/>
        <v>0.05</v>
      </c>
      <c r="O39" s="9" t="str">
        <f t="shared" ca="1" si="6"/>
        <v>Not going to be replaced.
RETIRE THIS TAB</v>
      </c>
      <c r="P39" s="18">
        <f t="shared" ca="1" si="7"/>
        <v>0</v>
      </c>
      <c r="Q39" s="18">
        <f t="shared" ca="1" si="7"/>
        <v>0</v>
      </c>
      <c r="R39" s="18">
        <f t="shared" ca="1" si="7"/>
        <v>0</v>
      </c>
      <c r="S39" s="18">
        <f t="shared" ca="1" si="7"/>
        <v>0</v>
      </c>
      <c r="T39" s="18">
        <f t="shared" ca="1" si="7"/>
        <v>0</v>
      </c>
      <c r="U39" s="18">
        <f t="shared" ca="1" si="7"/>
        <v>0</v>
      </c>
      <c r="V39" s="9"/>
      <c r="W39" s="9"/>
      <c r="X39" s="9"/>
      <c r="Y39" s="9"/>
      <c r="Z39" s="9"/>
      <c r="AA39" s="9"/>
      <c r="AB39" s="15"/>
      <c r="AD39" s="16"/>
    </row>
    <row r="40" spans="1:30" ht="75" x14ac:dyDescent="0.25">
      <c r="A40" s="5">
        <v>42</v>
      </c>
      <c r="B40" s="9">
        <f t="shared" ca="1" si="6"/>
        <v>45524</v>
      </c>
      <c r="C40" s="9">
        <f t="shared" ca="1" si="6"/>
        <v>45909</v>
      </c>
      <c r="D40" s="9" t="str">
        <f t="shared" ca="1" si="6"/>
        <v>1948 Fire Truck</v>
      </c>
      <c r="E40" s="9" t="str">
        <f t="shared" ca="1" si="6"/>
        <v>Fire &amp; Rescue</v>
      </c>
      <c r="F40" s="9" t="str">
        <f t="shared" ca="1" si="6"/>
        <v>Replacement</v>
      </c>
      <c r="G40" s="9" t="str">
        <f t="shared" ca="1" si="6"/>
        <v>Defer Short Term</v>
      </c>
      <c r="H40" s="15" t="str">
        <f t="shared" ca="1" si="6"/>
        <v>No Planned Expenditure</v>
      </c>
      <c r="I40" s="5" t="str">
        <f t="shared" ca="1" si="6"/>
        <v>25+ years</v>
      </c>
      <c r="J40" s="16">
        <f t="shared" ca="1" si="6"/>
        <v>0</v>
      </c>
      <c r="K40" s="5">
        <f t="shared" ca="1" si="6"/>
        <v>2025</v>
      </c>
      <c r="L40" s="9" t="str">
        <f t="shared" ca="1" si="6"/>
        <v>Budget or Warrant Article</v>
      </c>
      <c r="M40" s="9" t="str">
        <f t="shared" ca="1" si="6"/>
        <v>Inactive</v>
      </c>
      <c r="N40" s="17">
        <f t="shared" ca="1" si="6"/>
        <v>0.05</v>
      </c>
      <c r="O40" s="9" t="str">
        <f t="shared" ca="1" si="6"/>
        <v xml:space="preserve">Not being replaced.
RETIRE THIS TAB
</v>
      </c>
      <c r="P40" s="18">
        <f t="shared" ca="1" si="7"/>
        <v>0</v>
      </c>
      <c r="Q40" s="18">
        <f t="shared" ca="1" si="7"/>
        <v>0</v>
      </c>
      <c r="R40" s="18">
        <f t="shared" ca="1" si="7"/>
        <v>0</v>
      </c>
      <c r="S40" s="18">
        <f t="shared" ca="1" si="7"/>
        <v>0</v>
      </c>
      <c r="T40" s="18">
        <f t="shared" ca="1" si="7"/>
        <v>0</v>
      </c>
      <c r="U40" s="18">
        <f t="shared" ca="1" si="7"/>
        <v>0</v>
      </c>
      <c r="V40" s="9"/>
      <c r="W40" s="9"/>
      <c r="X40" s="9"/>
      <c r="Y40" s="9"/>
      <c r="Z40" s="9"/>
      <c r="AA40" s="9"/>
      <c r="AB40" s="15"/>
      <c r="AD40" s="16"/>
    </row>
    <row r="41" spans="1:30" ht="30" x14ac:dyDescent="0.25">
      <c r="A41" s="5">
        <v>43</v>
      </c>
      <c r="B41" s="9">
        <f t="shared" ca="1" si="6"/>
        <v>45524</v>
      </c>
      <c r="C41" s="9">
        <f t="shared" ca="1" si="6"/>
        <v>45524</v>
      </c>
      <c r="D41" s="9" t="str">
        <f t="shared" ca="1" si="6"/>
        <v>2025 New Fire Truck</v>
      </c>
      <c r="E41" s="9" t="str">
        <f t="shared" ca="1" si="6"/>
        <v>Fire &amp; Rescue</v>
      </c>
      <c r="F41" s="9" t="str">
        <f t="shared" ca="1" si="6"/>
        <v>Replacement</v>
      </c>
      <c r="G41" s="9" t="str">
        <f t="shared" ca="1" si="6"/>
        <v>Defer Short Term</v>
      </c>
      <c r="H41" s="15">
        <f t="shared" ca="1" si="6"/>
        <v>2045</v>
      </c>
      <c r="I41" s="5" t="str">
        <f t="shared" ca="1" si="6"/>
        <v>25+ years</v>
      </c>
      <c r="J41" s="16">
        <f t="shared" ca="1" si="6"/>
        <v>0</v>
      </c>
      <c r="K41" s="5">
        <f t="shared" ca="1" si="6"/>
        <v>2025</v>
      </c>
      <c r="L41" s="9" t="str">
        <f t="shared" ca="1" si="6"/>
        <v>Budget or Warrant Article</v>
      </c>
      <c r="M41" s="9" t="str">
        <f t="shared" ca="1" si="6"/>
        <v>Town Building Maintenance</v>
      </c>
      <c r="N41" s="17">
        <f t="shared" ca="1" si="6"/>
        <v>0.05</v>
      </c>
      <c r="O41" s="9" t="str">
        <f t="shared" ca="1" si="6"/>
        <v>Replacement for the other truck.</v>
      </c>
      <c r="P41" s="18">
        <f t="shared" ca="1" si="7"/>
        <v>0</v>
      </c>
      <c r="Q41" s="18">
        <f t="shared" ca="1" si="7"/>
        <v>0</v>
      </c>
      <c r="R41" s="18">
        <f t="shared" ca="1" si="7"/>
        <v>0</v>
      </c>
      <c r="S41" s="18">
        <f t="shared" ca="1" si="7"/>
        <v>0</v>
      </c>
      <c r="T41" s="18">
        <f t="shared" ca="1" si="7"/>
        <v>0</v>
      </c>
      <c r="U41" s="18">
        <f t="shared" ca="1" si="7"/>
        <v>0</v>
      </c>
      <c r="V41" s="9"/>
      <c r="W41" s="9"/>
      <c r="X41" s="9"/>
      <c r="Y41" s="9"/>
      <c r="Z41" s="9"/>
      <c r="AA41" s="9"/>
      <c r="AB41" s="15"/>
      <c r="AD41" s="16"/>
    </row>
    <row r="42" spans="1:30" ht="30" x14ac:dyDescent="0.25">
      <c r="A42" s="5">
        <v>44</v>
      </c>
      <c r="B42" s="9">
        <f t="shared" ca="1" si="6"/>
        <v>45524</v>
      </c>
      <c r="C42" s="9">
        <f t="shared" ca="1" si="6"/>
        <v>45524</v>
      </c>
      <c r="D42" s="9" t="str">
        <f t="shared" ca="1" si="6"/>
        <v>Prospect Street Bridge</v>
      </c>
      <c r="E42" s="9" t="str">
        <f t="shared" ca="1" si="6"/>
        <v>Highway</v>
      </c>
      <c r="F42" s="9" t="str">
        <f t="shared" ca="1" si="6"/>
        <v>Replacement</v>
      </c>
      <c r="G42" s="9" t="str">
        <f t="shared" ca="1" si="6"/>
        <v>Defer Short Term</v>
      </c>
      <c r="H42" s="15">
        <f t="shared" ca="1" si="6"/>
        <v>2025</v>
      </c>
      <c r="I42" s="5" t="str">
        <f t="shared" ca="1" si="6"/>
        <v>25+ years</v>
      </c>
      <c r="J42" s="16">
        <f t="shared" ca="1" si="6"/>
        <v>0</v>
      </c>
      <c r="K42" s="5">
        <f t="shared" ca="1" si="6"/>
        <v>2025</v>
      </c>
      <c r="L42" s="9" t="str">
        <f t="shared" ca="1" si="6"/>
        <v>Budget or Warrant Article</v>
      </c>
      <c r="M42" s="9" t="str">
        <f t="shared" ca="1" si="6"/>
        <v>Town Building Maintenance</v>
      </c>
      <c r="N42" s="17">
        <f t="shared" ca="1" si="6"/>
        <v>0.05</v>
      </c>
      <c r="O42" s="9" t="str">
        <f t="shared" ca="1" si="6"/>
        <v>Placeholder.</v>
      </c>
      <c r="P42" s="18">
        <f t="shared" ca="1" si="7"/>
        <v>0</v>
      </c>
      <c r="Q42" s="18">
        <f t="shared" ca="1" si="7"/>
        <v>0</v>
      </c>
      <c r="R42" s="18">
        <f t="shared" ca="1" si="7"/>
        <v>0</v>
      </c>
      <c r="S42" s="18">
        <f t="shared" ca="1" si="7"/>
        <v>0</v>
      </c>
      <c r="T42" s="18">
        <f t="shared" ca="1" si="7"/>
        <v>0</v>
      </c>
      <c r="U42" s="18">
        <f t="shared" ca="1" si="7"/>
        <v>0</v>
      </c>
      <c r="V42" s="9"/>
      <c r="W42" s="9"/>
      <c r="X42" s="9"/>
      <c r="Y42" s="9"/>
      <c r="Z42" s="9"/>
      <c r="AA42" s="9"/>
      <c r="AB42" s="15"/>
      <c r="AD42" s="16"/>
    </row>
    <row r="43" spans="1:30" ht="120" x14ac:dyDescent="0.25">
      <c r="A43" s="5">
        <v>45</v>
      </c>
      <c r="B43" s="9"/>
      <c r="D43" s="9" t="str">
        <f t="shared" ref="D43:O45" ca="1" si="8">VLOOKUP(D$1,INDIRECT($A43&amp;"!$B$4:$J$55"),4,FALSE)</f>
        <v>Future Transfer Station - Full (bond)</v>
      </c>
      <c r="E43" s="9" t="str">
        <f t="shared" ca="1" si="8"/>
        <v>General Govt Buildings</v>
      </c>
      <c r="F43" s="9" t="str">
        <f t="shared" ca="1" si="8"/>
        <v>New</v>
      </c>
      <c r="G43" s="9" t="str">
        <f t="shared" ca="1" si="8"/>
        <v>Recommend</v>
      </c>
      <c r="H43" s="15">
        <f t="shared" ca="1" si="8"/>
        <v>2026</v>
      </c>
      <c r="I43" s="5" t="str">
        <f t="shared" ca="1" si="8"/>
        <v>25+ years</v>
      </c>
      <c r="J43" s="16">
        <f t="shared" ca="1" si="8"/>
        <v>750000</v>
      </c>
      <c r="K43" s="5">
        <f t="shared" ca="1" si="8"/>
        <v>2025</v>
      </c>
      <c r="L43" s="9" t="str">
        <f t="shared" ca="1" si="8"/>
        <v>Bond Issue</v>
      </c>
      <c r="M43" s="9" t="str">
        <f t="shared" ca="1" si="8"/>
        <v>Town Building Maintenance</v>
      </c>
      <c r="N43" s="17">
        <f t="shared" ca="1" si="8"/>
        <v>0.05</v>
      </c>
      <c r="O43" s="9" t="str">
        <f t="shared" ca="1" si="8"/>
        <v>This option assumes a fully built transfer station using Aries Engineering design.   Difference is that Town would use existing capital reserve, minor grants and then borrow the remaining balance.</v>
      </c>
      <c r="P43" s="18">
        <f t="shared" ca="1" si="7"/>
        <v>0</v>
      </c>
      <c r="Q43" s="18">
        <f t="shared" ca="1" si="7"/>
        <v>0</v>
      </c>
      <c r="R43" s="18">
        <f t="shared" ca="1" si="7"/>
        <v>0</v>
      </c>
      <c r="S43" s="18">
        <f t="shared" ca="1" si="7"/>
        <v>0</v>
      </c>
      <c r="T43" s="18">
        <f t="shared" ca="1" si="7"/>
        <v>0</v>
      </c>
      <c r="U43" s="18">
        <f t="shared" ca="1" si="7"/>
        <v>0</v>
      </c>
      <c r="V43" s="9"/>
      <c r="W43" s="9"/>
      <c r="X43" s="9"/>
      <c r="Y43" s="9"/>
      <c r="Z43" s="9"/>
      <c r="AA43" s="9"/>
      <c r="AB43" s="15"/>
      <c r="AD43" s="16"/>
    </row>
    <row r="44" spans="1:30" ht="45" x14ac:dyDescent="0.25">
      <c r="A44" s="5">
        <v>46</v>
      </c>
      <c r="B44" s="9"/>
      <c r="D44" s="9" t="str">
        <f t="shared" ca="1" si="8"/>
        <v>Future Transfer Station - Phase 1</v>
      </c>
      <c r="E44" s="9" t="str">
        <f t="shared" ca="1" si="8"/>
        <v>General Govt Buildings</v>
      </c>
      <c r="F44" s="9" t="str">
        <f t="shared" ca="1" si="8"/>
        <v>New</v>
      </c>
      <c r="G44" s="9" t="str">
        <f t="shared" ca="1" si="8"/>
        <v>Recommend</v>
      </c>
      <c r="H44" s="15">
        <f t="shared" ca="1" si="8"/>
        <v>2026</v>
      </c>
      <c r="I44" s="5" t="str">
        <f t="shared" ca="1" si="8"/>
        <v>25+ years</v>
      </c>
      <c r="J44" s="16">
        <f t="shared" ca="1" si="8"/>
        <v>300000</v>
      </c>
      <c r="K44" s="5">
        <f t="shared" ca="1" si="8"/>
        <v>2025</v>
      </c>
      <c r="L44" s="9" t="str">
        <f t="shared" ca="1" si="8"/>
        <v>Reserve Fund</v>
      </c>
      <c r="M44" s="9" t="str">
        <f t="shared" ca="1" si="8"/>
        <v>Town Building Maintenance</v>
      </c>
      <c r="N44" s="17">
        <f t="shared" ca="1" si="8"/>
        <v>0.05</v>
      </c>
      <c r="O44" s="9" t="str">
        <f t="shared" ca="1" si="8"/>
        <v>Phase 1 using only Town resources (capital reserve fund, minor local grants).</v>
      </c>
      <c r="P44" s="18">
        <f t="shared" ca="1" si="7"/>
        <v>0</v>
      </c>
      <c r="Q44" s="18">
        <f t="shared" ca="1" si="7"/>
        <v>0</v>
      </c>
      <c r="R44" s="18">
        <f t="shared" ca="1" si="7"/>
        <v>0</v>
      </c>
      <c r="S44" s="18">
        <f t="shared" ca="1" si="7"/>
        <v>0</v>
      </c>
      <c r="T44" s="18">
        <f t="shared" ca="1" si="7"/>
        <v>0</v>
      </c>
      <c r="U44" s="18">
        <f t="shared" ca="1" si="7"/>
        <v>0</v>
      </c>
      <c r="V44" s="9"/>
      <c r="W44" s="9"/>
      <c r="X44" s="9"/>
      <c r="Y44" s="9"/>
      <c r="Z44" s="9"/>
      <c r="AA44" s="9"/>
      <c r="AB44" s="15"/>
      <c r="AD44" s="16"/>
    </row>
    <row r="45" spans="1:30" ht="120" x14ac:dyDescent="0.25">
      <c r="A45" s="5">
        <v>47</v>
      </c>
      <c r="B45" s="9"/>
      <c r="D45" s="9" t="str">
        <f t="shared" ca="1" si="8"/>
        <v>Town Hall - Other upgrades and repairs</v>
      </c>
      <c r="E45" s="9" t="str">
        <f t="shared" ca="1" si="8"/>
        <v>General Govt Buildings</v>
      </c>
      <c r="F45" s="9" t="str">
        <f t="shared" ca="1" si="8"/>
        <v>Repair/Upgrade</v>
      </c>
      <c r="G45" s="9" t="str">
        <f t="shared" ca="1" si="8"/>
        <v>Defer Short Term</v>
      </c>
      <c r="H45" s="15">
        <f t="shared" ca="1" si="8"/>
        <v>2025</v>
      </c>
      <c r="I45" s="5" t="str">
        <f t="shared" ca="1" si="8"/>
        <v>25+ years</v>
      </c>
      <c r="J45" s="16">
        <f t="shared" ca="1" si="8"/>
        <v>0</v>
      </c>
      <c r="K45" s="5">
        <f t="shared" ca="1" si="8"/>
        <v>2025</v>
      </c>
      <c r="L45" s="9" t="str">
        <f t="shared" ca="1" si="8"/>
        <v>Reserve Fund</v>
      </c>
      <c r="M45" s="9" t="str">
        <f t="shared" ca="1" si="8"/>
        <v>Town Building Maintenance</v>
      </c>
      <c r="N45" s="17">
        <f t="shared" ca="1" si="8"/>
        <v>0.05</v>
      </c>
      <c r="O45" s="9" t="str">
        <f t="shared" ca="1" si="8"/>
        <v>Front Door replaced, double hung windows replaced or repaired, non-functioning interior doors, re-point mortar.  Some of appropriation could come out of general building maintenance line item.</v>
      </c>
      <c r="P45" s="18">
        <f t="shared" ca="1" si="7"/>
        <v>0</v>
      </c>
      <c r="Q45" s="18">
        <f t="shared" ca="1" si="7"/>
        <v>0</v>
      </c>
      <c r="R45" s="18">
        <f t="shared" ca="1" si="7"/>
        <v>0</v>
      </c>
      <c r="S45" s="18">
        <f t="shared" ca="1" si="7"/>
        <v>0</v>
      </c>
      <c r="T45" s="18">
        <f t="shared" ca="1" si="7"/>
        <v>0</v>
      </c>
      <c r="U45" s="18">
        <f t="shared" ca="1" si="7"/>
        <v>0</v>
      </c>
      <c r="V45" s="9"/>
      <c r="W45" s="9"/>
      <c r="X45" s="9"/>
      <c r="Y45" s="9"/>
      <c r="Z45" s="9"/>
      <c r="AA45" s="9"/>
      <c r="AB45" s="15"/>
      <c r="AD45" s="16"/>
    </row>
    <row r="46" spans="1:30" x14ac:dyDescent="0.25">
      <c r="B46" s="9"/>
      <c r="E46" s="9"/>
      <c r="F46" s="9"/>
      <c r="G46" s="9"/>
      <c r="H46" s="15"/>
      <c r="J46" s="16"/>
      <c r="L46" s="9"/>
      <c r="M46" s="9"/>
      <c r="N46" s="17"/>
      <c r="O46" s="9"/>
      <c r="P46" s="18"/>
      <c r="Q46" s="18"/>
      <c r="R46" s="18"/>
      <c r="S46" s="18"/>
      <c r="T46" s="18"/>
      <c r="U46" s="18"/>
      <c r="V46" s="9"/>
      <c r="W46" s="9"/>
      <c r="X46" s="9"/>
      <c r="Y46" s="9"/>
      <c r="Z46" s="9"/>
      <c r="AA46" s="9"/>
      <c r="AB46" s="15"/>
      <c r="AD46" s="16"/>
    </row>
    <row r="47" spans="1:30" x14ac:dyDescent="0.25">
      <c r="B47" s="9"/>
      <c r="E47" s="9"/>
      <c r="F47" s="9"/>
      <c r="G47" s="9"/>
      <c r="H47" s="15"/>
      <c r="J47" s="16"/>
      <c r="L47" s="9"/>
      <c r="M47" s="9"/>
      <c r="N47" s="17"/>
      <c r="O47" s="9"/>
      <c r="P47" s="18"/>
      <c r="Q47" s="18"/>
      <c r="R47" s="18"/>
      <c r="S47" s="18"/>
      <c r="T47" s="18"/>
      <c r="U47" s="18"/>
      <c r="V47" s="9"/>
      <c r="W47" s="9"/>
      <c r="X47" s="9"/>
      <c r="Y47" s="9"/>
      <c r="Z47" s="9"/>
      <c r="AA47" s="9"/>
      <c r="AB47" s="15"/>
      <c r="AD47" s="16"/>
    </row>
    <row r="48" spans="1:30" x14ac:dyDescent="0.25">
      <c r="B48" s="9"/>
      <c r="E48" s="9"/>
      <c r="F48" s="9"/>
      <c r="G48" s="9"/>
      <c r="H48" s="15"/>
      <c r="J48" s="16"/>
      <c r="L48" s="9"/>
      <c r="M48" s="9"/>
      <c r="N48" s="17"/>
      <c r="O48" s="9"/>
      <c r="P48" s="18"/>
      <c r="Q48" s="18"/>
      <c r="R48" s="18"/>
      <c r="S48" s="18"/>
      <c r="T48" s="18"/>
      <c r="U48" s="18"/>
      <c r="V48" s="9"/>
      <c r="W48" s="9"/>
      <c r="X48" s="9"/>
      <c r="Y48" s="9"/>
      <c r="Z48" s="9"/>
      <c r="AA48" s="9"/>
      <c r="AB48" s="15"/>
      <c r="AD48" s="16"/>
    </row>
    <row r="49" spans="2:30" x14ac:dyDescent="0.25">
      <c r="B49" s="9"/>
      <c r="E49" s="9"/>
      <c r="F49" s="9"/>
      <c r="G49" s="9"/>
      <c r="H49" s="15"/>
      <c r="J49" s="16"/>
      <c r="L49" s="9"/>
      <c r="M49" s="9"/>
      <c r="N49" s="17"/>
      <c r="O49" s="9"/>
      <c r="P49" s="18"/>
      <c r="Q49" s="18"/>
      <c r="R49" s="18"/>
      <c r="S49" s="18"/>
      <c r="T49" s="18"/>
      <c r="U49" s="18"/>
      <c r="V49" s="9"/>
      <c r="W49" s="9"/>
      <c r="X49" s="9"/>
      <c r="Y49" s="9"/>
      <c r="Z49" s="9"/>
      <c r="AA49" s="9"/>
      <c r="AB49" s="15"/>
      <c r="AD49" s="16"/>
    </row>
    <row r="50" spans="2:30" x14ac:dyDescent="0.25">
      <c r="B50" s="9"/>
      <c r="E50" s="9"/>
      <c r="F50" s="9"/>
      <c r="G50" s="9"/>
      <c r="H50" s="15"/>
      <c r="J50" s="16"/>
      <c r="L50" s="9"/>
      <c r="M50" s="9"/>
      <c r="N50" s="17"/>
      <c r="O50" s="9"/>
      <c r="P50" s="18"/>
      <c r="Q50" s="18"/>
      <c r="R50" s="18"/>
      <c r="S50" s="18"/>
      <c r="T50" s="18"/>
      <c r="U50" s="18"/>
      <c r="V50" s="9"/>
      <c r="W50" s="9"/>
      <c r="X50" s="9"/>
      <c r="Y50" s="9"/>
      <c r="Z50" s="9"/>
      <c r="AA50" s="9"/>
      <c r="AB50" s="15"/>
      <c r="AD50" s="16"/>
    </row>
    <row r="51" spans="2:30" x14ac:dyDescent="0.25">
      <c r="B51" s="9"/>
      <c r="E51" s="9"/>
      <c r="F51" s="9"/>
      <c r="G51" s="9"/>
      <c r="H51" s="15"/>
      <c r="J51" s="16"/>
      <c r="L51" s="9"/>
      <c r="M51" s="9"/>
      <c r="N51" s="17"/>
      <c r="O51" s="9"/>
      <c r="P51" s="18"/>
      <c r="Q51" s="18"/>
      <c r="R51" s="18"/>
      <c r="S51" s="18"/>
      <c r="T51" s="18"/>
      <c r="U51" s="18"/>
      <c r="V51" s="9"/>
      <c r="W51" s="9"/>
      <c r="X51" s="9"/>
      <c r="Y51" s="9"/>
      <c r="Z51" s="9"/>
      <c r="AA51" s="9"/>
      <c r="AB51" s="15"/>
      <c r="AD51" s="16"/>
    </row>
    <row r="52" spans="2:30" x14ac:dyDescent="0.25">
      <c r="B52" s="9"/>
      <c r="E52" s="9"/>
      <c r="F52" s="9"/>
      <c r="G52" s="9"/>
      <c r="H52" s="15"/>
      <c r="J52" s="16"/>
      <c r="L52" s="9"/>
      <c r="M52" s="9"/>
      <c r="N52" s="17"/>
      <c r="O52" s="9"/>
      <c r="P52" s="18"/>
      <c r="Q52" s="18"/>
      <c r="R52" s="18"/>
      <c r="S52" s="18"/>
      <c r="T52" s="18"/>
      <c r="U52" s="18"/>
      <c r="V52" s="9"/>
      <c r="W52" s="9"/>
      <c r="X52" s="9"/>
      <c r="Y52" s="9"/>
      <c r="Z52" s="9"/>
      <c r="AA52" s="9"/>
      <c r="AB52" s="15"/>
      <c r="AD52" s="16"/>
    </row>
    <row r="53" spans="2:30" x14ac:dyDescent="0.25">
      <c r="B53" s="9"/>
      <c r="E53" s="9"/>
      <c r="F53" s="9"/>
      <c r="G53" s="9"/>
      <c r="H53" s="15"/>
      <c r="J53" s="16"/>
      <c r="L53" s="9"/>
      <c r="M53" s="9"/>
      <c r="N53" s="17"/>
      <c r="O53" s="9"/>
      <c r="P53" s="18"/>
      <c r="Q53" s="18"/>
      <c r="R53" s="18"/>
      <c r="S53" s="18"/>
      <c r="T53" s="18"/>
      <c r="U53" s="18"/>
      <c r="V53" s="9"/>
      <c r="W53" s="9"/>
      <c r="X53" s="9"/>
      <c r="Y53" s="9"/>
      <c r="Z53" s="9"/>
      <c r="AA53" s="9"/>
      <c r="AB53" s="15"/>
      <c r="AD53" s="16"/>
    </row>
    <row r="54" spans="2:30" x14ac:dyDescent="0.25">
      <c r="B54" s="9"/>
      <c r="E54" s="9"/>
      <c r="F54" s="9"/>
      <c r="G54" s="9"/>
      <c r="H54" s="15"/>
      <c r="J54" s="16"/>
      <c r="L54" s="9"/>
      <c r="M54" s="9"/>
      <c r="N54" s="17"/>
      <c r="O54" s="9"/>
      <c r="P54" s="18"/>
      <c r="Q54" s="18"/>
      <c r="R54" s="18"/>
      <c r="S54" s="18"/>
      <c r="T54" s="18"/>
      <c r="U54" s="18"/>
      <c r="V54" s="9"/>
      <c r="W54" s="9"/>
      <c r="X54" s="9"/>
      <c r="Y54" s="9"/>
      <c r="Z54" s="9"/>
      <c r="AA54" s="9"/>
      <c r="AB54" s="15"/>
      <c r="AD54" s="16"/>
    </row>
    <row r="55" spans="2:30" x14ac:dyDescent="0.25">
      <c r="B55" s="9"/>
      <c r="E55" s="9"/>
      <c r="F55" s="9"/>
      <c r="G55" s="9"/>
      <c r="H55" s="15"/>
      <c r="J55" s="16"/>
      <c r="L55" s="9"/>
      <c r="M55" s="9"/>
      <c r="N55" s="17"/>
      <c r="O55" s="9"/>
      <c r="P55" s="18"/>
      <c r="Q55" s="18"/>
      <c r="R55" s="18"/>
      <c r="S55" s="18"/>
      <c r="T55" s="18"/>
      <c r="U55" s="18"/>
      <c r="V55" s="9"/>
      <c r="W55" s="9"/>
      <c r="X55" s="9"/>
      <c r="Y55" s="9"/>
      <c r="Z55" s="9"/>
      <c r="AA55" s="9"/>
      <c r="AB55" s="15"/>
      <c r="AD55" s="16"/>
    </row>
    <row r="56" spans="2:30" x14ac:dyDescent="0.25">
      <c r="B56" s="9"/>
      <c r="E56" s="9"/>
      <c r="F56" s="9"/>
      <c r="G56" s="9"/>
      <c r="H56" s="15"/>
      <c r="J56" s="16"/>
      <c r="L56" s="9"/>
      <c r="M56" s="9"/>
      <c r="N56" s="17"/>
      <c r="O56" s="9"/>
      <c r="P56" s="18"/>
      <c r="Q56" s="18"/>
      <c r="R56" s="18"/>
      <c r="S56" s="18"/>
      <c r="T56" s="18"/>
      <c r="U56" s="18"/>
      <c r="V56" s="9"/>
      <c r="W56" s="9"/>
      <c r="X56" s="9"/>
      <c r="Y56" s="9"/>
      <c r="Z56" s="9"/>
      <c r="AA56" s="9"/>
      <c r="AB56" s="15"/>
      <c r="AD56" s="16"/>
    </row>
    <row r="57" spans="2:30" x14ac:dyDescent="0.25">
      <c r="B57" s="9"/>
      <c r="E57" s="9"/>
      <c r="F57" s="9"/>
      <c r="G57" s="9"/>
      <c r="H57" s="15"/>
      <c r="J57" s="16"/>
      <c r="L57" s="9"/>
      <c r="M57" s="9"/>
      <c r="N57" s="17"/>
      <c r="O57" s="9"/>
      <c r="P57" s="18"/>
      <c r="Q57" s="18"/>
      <c r="R57" s="18"/>
      <c r="S57" s="18"/>
      <c r="T57" s="18"/>
      <c r="U57" s="18"/>
      <c r="V57" s="9"/>
      <c r="W57" s="9"/>
      <c r="X57" s="9"/>
      <c r="Y57" s="9"/>
      <c r="Z57" s="9"/>
      <c r="AA57" s="9"/>
      <c r="AB57" s="15"/>
      <c r="AD57" s="16"/>
    </row>
    <row r="58" spans="2:30" x14ac:dyDescent="0.25">
      <c r="B58" s="9"/>
      <c r="E58" s="9"/>
      <c r="F58" s="9"/>
      <c r="G58" s="9"/>
      <c r="H58" s="15"/>
      <c r="J58" s="16"/>
      <c r="L58" s="9"/>
      <c r="M58" s="9"/>
      <c r="N58" s="17"/>
      <c r="O58" s="9"/>
      <c r="P58" s="18"/>
      <c r="Q58" s="18"/>
      <c r="R58" s="18"/>
      <c r="S58" s="18"/>
      <c r="T58" s="18"/>
      <c r="U58" s="18"/>
      <c r="V58" s="9"/>
      <c r="W58" s="9"/>
      <c r="X58" s="9"/>
      <c r="Y58" s="9"/>
      <c r="Z58" s="9"/>
      <c r="AA58" s="9"/>
      <c r="AB58" s="15"/>
      <c r="AD58" s="16"/>
    </row>
    <row r="59" spans="2:30" x14ac:dyDescent="0.25">
      <c r="B59" s="9"/>
      <c r="E59" s="9"/>
      <c r="F59" s="9"/>
      <c r="G59" s="9"/>
      <c r="H59" s="15"/>
      <c r="J59" s="16"/>
      <c r="L59" s="9"/>
      <c r="M59" s="9"/>
      <c r="N59" s="17"/>
      <c r="O59" s="9"/>
      <c r="P59" s="18"/>
      <c r="Q59" s="18"/>
      <c r="R59" s="18"/>
      <c r="S59" s="18"/>
      <c r="T59" s="18"/>
      <c r="U59" s="18"/>
      <c r="V59" s="9"/>
      <c r="W59" s="9"/>
      <c r="X59" s="9"/>
      <c r="Y59" s="9"/>
      <c r="Z59" s="9"/>
      <c r="AA59" s="9"/>
      <c r="AB59" s="15"/>
      <c r="AD59" s="16"/>
    </row>
    <row r="60" spans="2:30" x14ac:dyDescent="0.25">
      <c r="B60" s="9"/>
      <c r="E60" s="9"/>
      <c r="F60" s="9"/>
      <c r="G60" s="9"/>
      <c r="H60" s="15"/>
      <c r="J60" s="16"/>
      <c r="L60" s="9"/>
      <c r="M60" s="9"/>
      <c r="N60" s="17"/>
      <c r="O60" s="9"/>
      <c r="P60" s="18"/>
      <c r="Q60" s="18"/>
      <c r="R60" s="18"/>
      <c r="S60" s="18"/>
      <c r="T60" s="18"/>
      <c r="U60" s="18"/>
      <c r="V60" s="9"/>
      <c r="W60" s="9"/>
      <c r="X60" s="9"/>
      <c r="Y60" s="9"/>
      <c r="Z60" s="9"/>
      <c r="AA60" s="9"/>
      <c r="AB60" s="15"/>
      <c r="AD60" s="16"/>
    </row>
    <row r="61" spans="2:30" x14ac:dyDescent="0.25">
      <c r="B61" s="9"/>
      <c r="E61" s="9"/>
      <c r="F61" s="9"/>
      <c r="G61" s="9"/>
      <c r="H61" s="15"/>
      <c r="J61" s="16"/>
      <c r="L61" s="9"/>
      <c r="M61" s="9"/>
      <c r="N61" s="17"/>
      <c r="O61" s="9"/>
      <c r="P61" s="18"/>
      <c r="Q61" s="18"/>
      <c r="R61" s="18"/>
      <c r="S61" s="18"/>
      <c r="T61" s="18"/>
      <c r="U61" s="18"/>
      <c r="V61" s="9"/>
      <c r="W61" s="9"/>
      <c r="X61" s="9"/>
      <c r="Y61" s="9"/>
      <c r="Z61" s="9"/>
      <c r="AA61" s="9"/>
      <c r="AB61" s="15"/>
      <c r="AD61" s="16"/>
    </row>
    <row r="62" spans="2:30" x14ac:dyDescent="0.25">
      <c r="B62" s="9"/>
      <c r="E62" s="9"/>
      <c r="F62" s="9"/>
      <c r="G62" s="9"/>
      <c r="H62" s="15"/>
      <c r="J62" s="16"/>
      <c r="L62" s="9"/>
      <c r="M62" s="9"/>
      <c r="N62" s="17"/>
      <c r="O62" s="9"/>
      <c r="P62" s="18"/>
      <c r="Q62" s="18"/>
      <c r="R62" s="18"/>
      <c r="S62" s="18"/>
      <c r="T62" s="18"/>
      <c r="U62" s="18"/>
      <c r="V62" s="9"/>
      <c r="W62" s="9"/>
      <c r="X62" s="9"/>
      <c r="Y62" s="9"/>
      <c r="Z62" s="9"/>
      <c r="AA62" s="9"/>
      <c r="AB62" s="15"/>
      <c r="AD62" s="16"/>
    </row>
    <row r="63" spans="2:30" x14ac:dyDescent="0.25">
      <c r="B63" s="9"/>
      <c r="E63" s="9"/>
      <c r="F63" s="9"/>
      <c r="G63" s="9"/>
      <c r="H63" s="15"/>
      <c r="J63" s="16"/>
      <c r="L63" s="9"/>
      <c r="M63" s="9"/>
      <c r="N63" s="17"/>
      <c r="O63" s="9"/>
      <c r="P63" s="18"/>
      <c r="Q63" s="18"/>
      <c r="R63" s="18"/>
      <c r="S63" s="18"/>
      <c r="T63" s="18"/>
      <c r="U63" s="18"/>
      <c r="V63" s="9"/>
      <c r="W63" s="9"/>
      <c r="X63" s="9"/>
      <c r="Y63" s="9"/>
      <c r="Z63" s="9"/>
      <c r="AA63" s="9"/>
      <c r="AB63" s="15"/>
      <c r="AD63" s="16"/>
    </row>
    <row r="64" spans="2:30" x14ac:dyDescent="0.25">
      <c r="B64" s="9"/>
      <c r="E64" s="9"/>
      <c r="F64" s="9"/>
      <c r="G64" s="9"/>
      <c r="H64" s="15"/>
      <c r="J64" s="16"/>
      <c r="L64" s="9"/>
      <c r="M64" s="9"/>
      <c r="N64" s="17"/>
      <c r="O64" s="9"/>
      <c r="P64" s="18"/>
      <c r="Q64" s="18"/>
      <c r="R64" s="18"/>
      <c r="S64" s="18"/>
      <c r="T64" s="18"/>
      <c r="U64" s="18"/>
      <c r="V64" s="9"/>
      <c r="W64" s="9"/>
      <c r="X64" s="9"/>
      <c r="Y64" s="9"/>
      <c r="Z64" s="9"/>
      <c r="AA64" s="9"/>
      <c r="AB64" s="15"/>
      <c r="AD64" s="16"/>
    </row>
    <row r="65" spans="2:30" x14ac:dyDescent="0.25">
      <c r="B65" s="9"/>
      <c r="E65" s="9"/>
      <c r="F65" s="9"/>
      <c r="G65" s="9"/>
      <c r="H65" s="15"/>
      <c r="J65" s="16"/>
      <c r="L65" s="9"/>
      <c r="M65" s="9"/>
      <c r="N65" s="17"/>
      <c r="O65" s="9"/>
      <c r="P65" s="18"/>
      <c r="Q65" s="18"/>
      <c r="R65" s="18"/>
      <c r="S65" s="18"/>
      <c r="T65" s="18"/>
      <c r="U65" s="18"/>
      <c r="V65" s="9"/>
      <c r="W65" s="9"/>
      <c r="X65" s="9"/>
      <c r="Y65" s="9"/>
      <c r="Z65" s="9"/>
      <c r="AA65" s="9"/>
      <c r="AB65" s="15"/>
      <c r="AD65" s="16"/>
    </row>
    <row r="66" spans="2:30" x14ac:dyDescent="0.25">
      <c r="B66" s="9"/>
      <c r="E66" s="9"/>
      <c r="F66" s="9"/>
      <c r="G66" s="9"/>
      <c r="H66" s="15"/>
      <c r="J66" s="16"/>
      <c r="L66" s="9"/>
      <c r="M66" s="9"/>
      <c r="N66" s="17"/>
      <c r="O66" s="9"/>
      <c r="P66" s="18"/>
      <c r="Q66" s="18"/>
      <c r="R66" s="18"/>
      <c r="S66" s="18"/>
      <c r="T66" s="18"/>
      <c r="U66" s="18"/>
      <c r="V66" s="9"/>
      <c r="W66" s="9"/>
      <c r="X66" s="9"/>
      <c r="Y66" s="9"/>
      <c r="Z66" s="9"/>
      <c r="AA66" s="9"/>
      <c r="AB66" s="15"/>
      <c r="AD66" s="16"/>
    </row>
    <row r="67" spans="2:30" x14ac:dyDescent="0.25">
      <c r="B67" s="9"/>
      <c r="E67" s="9"/>
      <c r="F67" s="9"/>
      <c r="G67" s="9"/>
      <c r="H67" s="15"/>
      <c r="J67" s="16"/>
      <c r="L67" s="9"/>
      <c r="M67" s="9"/>
      <c r="N67" s="17"/>
      <c r="O67" s="9"/>
      <c r="P67" s="18"/>
      <c r="Q67" s="18"/>
      <c r="R67" s="18"/>
      <c r="S67" s="18"/>
      <c r="T67" s="18"/>
      <c r="U67" s="18"/>
      <c r="V67" s="9"/>
      <c r="W67" s="9"/>
      <c r="X67" s="9"/>
      <c r="Y67" s="9"/>
      <c r="Z67" s="9"/>
      <c r="AA67" s="9"/>
      <c r="AB67" s="15"/>
      <c r="AD67" s="16"/>
    </row>
    <row r="68" spans="2:30" x14ac:dyDescent="0.25">
      <c r="B68" s="9"/>
      <c r="E68" s="9"/>
      <c r="F68" s="9"/>
      <c r="G68" s="9"/>
      <c r="H68" s="15"/>
      <c r="J68" s="16"/>
      <c r="L68" s="9"/>
      <c r="M68" s="9"/>
      <c r="N68" s="17"/>
      <c r="O68" s="9"/>
      <c r="P68" s="18"/>
      <c r="Q68" s="18"/>
      <c r="R68" s="18"/>
      <c r="S68" s="18"/>
      <c r="T68" s="18"/>
      <c r="U68" s="18"/>
      <c r="V68" s="9"/>
      <c r="W68" s="9"/>
      <c r="X68" s="9"/>
      <c r="Y68" s="9"/>
      <c r="Z68" s="9"/>
      <c r="AA68" s="9"/>
      <c r="AB68" s="15"/>
      <c r="AD68" s="16"/>
    </row>
    <row r="69" spans="2:30" x14ac:dyDescent="0.25">
      <c r="B69" s="9"/>
      <c r="E69" s="9"/>
      <c r="F69" s="9"/>
      <c r="G69" s="9"/>
      <c r="H69" s="15"/>
      <c r="J69" s="16"/>
      <c r="L69" s="9"/>
      <c r="M69" s="9"/>
      <c r="N69" s="17"/>
      <c r="O69" s="9"/>
      <c r="P69" s="18"/>
      <c r="Q69" s="18"/>
      <c r="R69" s="18"/>
      <c r="S69" s="18"/>
      <c r="T69" s="18"/>
      <c r="U69" s="18"/>
      <c r="V69" s="9"/>
      <c r="W69" s="9"/>
      <c r="X69" s="9"/>
      <c r="Y69" s="9"/>
      <c r="Z69" s="9"/>
      <c r="AA69" s="9"/>
      <c r="AB69" s="15"/>
      <c r="AD69" s="16"/>
    </row>
    <row r="70" spans="2:30" x14ac:dyDescent="0.25">
      <c r="B70" s="9"/>
      <c r="E70" s="9"/>
      <c r="F70" s="9"/>
      <c r="G70" s="9"/>
      <c r="H70" s="15"/>
      <c r="J70" s="16"/>
      <c r="L70" s="9"/>
      <c r="M70" s="9"/>
      <c r="N70" s="17"/>
      <c r="O70" s="9"/>
      <c r="P70" s="18"/>
      <c r="Q70" s="18"/>
      <c r="R70" s="18"/>
      <c r="S70" s="18"/>
      <c r="T70" s="18"/>
      <c r="U70" s="18"/>
      <c r="V70" s="9"/>
      <c r="W70" s="9"/>
      <c r="X70" s="9"/>
      <c r="Y70" s="9"/>
      <c r="Z70" s="9"/>
      <c r="AA70" s="9"/>
      <c r="AB70" s="15"/>
      <c r="AD70" s="16"/>
    </row>
    <row r="71" spans="2:30" x14ac:dyDescent="0.25">
      <c r="B71" s="9"/>
      <c r="E71" s="9"/>
      <c r="F71" s="9"/>
      <c r="G71" s="9"/>
      <c r="H71" s="15"/>
      <c r="J71" s="16"/>
      <c r="L71" s="9"/>
      <c r="M71" s="9"/>
      <c r="N71" s="17"/>
      <c r="O71" s="9"/>
      <c r="P71" s="18"/>
      <c r="Q71" s="18"/>
      <c r="R71" s="18"/>
      <c r="S71" s="18"/>
      <c r="T71" s="18"/>
      <c r="U71" s="18"/>
      <c r="V71" s="9"/>
      <c r="W71" s="9"/>
      <c r="X71" s="9"/>
      <c r="Y71" s="9"/>
      <c r="Z71" s="9"/>
      <c r="AA71" s="9"/>
      <c r="AB71" s="15"/>
      <c r="AD71" s="16"/>
    </row>
  </sheetData>
  <autoFilter ref="A1:AD45" xr:uid="{BCC5C573-A713-4907-B4B1-D515669A6697}">
    <sortState xmlns:xlrd2="http://schemas.microsoft.com/office/spreadsheetml/2017/richdata2" ref="A2:AD45">
      <sortCondition ref="A1"/>
    </sortState>
  </autoFilter>
  <pageMargins left="0.7" right="0.7" top="0.75" bottom="0.75" header="0.3" footer="0.3"/>
  <pageSetup scale="64" fitToHeight="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8BCBD-61D5-4B24-A998-A1DF12EF3366}">
  <sheetPr>
    <tabColor rgb="FF00B0F0"/>
    <pageSetUpPr fitToPage="1"/>
  </sheetPr>
  <dimension ref="B2:J62"/>
  <sheetViews>
    <sheetView topLeftCell="D12" workbookViewId="0">
      <selection activeCell="E48" sqref="E48"/>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75</v>
      </c>
      <c r="F8" s="50"/>
      <c r="G8" s="50"/>
      <c r="H8" s="50"/>
      <c r="I8" s="51"/>
    </row>
    <row r="9" spans="2:10" ht="15.75" thickBot="1" x14ac:dyDescent="0.3"/>
    <row r="10" spans="2:10" ht="15.75" thickBot="1" x14ac:dyDescent="0.3">
      <c r="B10" s="47" t="s">
        <v>6</v>
      </c>
      <c r="C10" s="47"/>
      <c r="E10" s="4" t="s">
        <v>25</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2029</v>
      </c>
    </row>
    <row r="17" spans="2:10" ht="15.75" thickBot="1" x14ac:dyDescent="0.3"/>
    <row r="18" spans="2:10" ht="15.75" thickBot="1" x14ac:dyDescent="0.3">
      <c r="B18" s="47" t="s">
        <v>8</v>
      </c>
      <c r="C18" s="47"/>
      <c r="E18" s="4" t="s">
        <v>115</v>
      </c>
      <c r="F18" t="s">
        <v>125</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2029</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56</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181</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DC74143-3BF9-4B26-AD39-8DD171932491}">
          <x14:formula1>
            <xm:f>'Drop Down Values'!$D$3:$D$6</xm:f>
          </x14:formula1>
          <xm:sqref>E24</xm:sqref>
        </x14:dataValidation>
        <x14:dataValidation type="list" allowBlank="1" showInputMessage="1" showErrorMessage="1" xr:uid="{B95395A0-1409-4178-BBC6-8F24D0DF49FE}">
          <x14:formula1>
            <xm:f>'Drop Down Values'!$F$3:$F$5</xm:f>
          </x14:formula1>
          <xm:sqref>E12</xm:sqref>
        </x14:dataValidation>
        <x14:dataValidation type="list" allowBlank="1" showInputMessage="1" showErrorMessage="1" xr:uid="{06415F2C-FF3E-48CF-BE4E-415FEC95AED3}">
          <x14:formula1>
            <xm:f>'Drop Down Values'!$J$3:$J$6</xm:f>
          </x14:formula1>
          <xm:sqref>E18</xm:sqref>
        </x14:dataValidation>
        <x14:dataValidation type="list" allowBlank="1" showInputMessage="1" showErrorMessage="1" xr:uid="{7B00F082-2CA4-475C-B6B6-6B6048FFB24D}">
          <x14:formula1>
            <xm:f>'Drop Down Values'!$B$3:$B$19</xm:f>
          </x14:formula1>
          <xm:sqref>E10 F12</xm:sqref>
        </x14:dataValidation>
        <x14:dataValidation type="list" allowBlank="1" showInputMessage="1" showErrorMessage="1" xr:uid="{3189EC25-391D-4A1E-88FF-007F4C261127}">
          <x14:formula1>
            <xm:f>'Drop Down Values'!$H$3:$H$7</xm:f>
          </x14:formula1>
          <xm:sqref>E14</xm:sqref>
        </x14:dataValidation>
        <x14:dataValidation type="list" allowBlank="1" showInputMessage="1" showErrorMessage="1" xr:uid="{9BA81B83-44B6-4C9C-BFD2-BB617B382653}">
          <x14:formula1>
            <xm:f>'Drop Down Values'!$L$3:$L$20</xm:f>
          </x14:formula1>
          <xm:sqref>E26:H26</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88D2D-B507-4A7A-8CFA-D31A2BC26C75}">
  <sheetPr>
    <tabColor rgb="FF00B0F0"/>
    <pageSetUpPr fitToPage="1"/>
  </sheetPr>
  <dimension ref="B2:J62"/>
  <sheetViews>
    <sheetView workbookViewId="0">
      <selection activeCell="M18" sqref="M18"/>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77</v>
      </c>
      <c r="F8" s="50"/>
      <c r="G8" s="50"/>
      <c r="H8" s="50"/>
      <c r="I8" s="51"/>
    </row>
    <row r="9" spans="2:10" ht="15.75" thickBot="1" x14ac:dyDescent="0.3"/>
    <row r="10" spans="2:10" ht="15.75" thickBot="1" x14ac:dyDescent="0.3">
      <c r="B10" s="47" t="s">
        <v>6</v>
      </c>
      <c r="C10" s="47"/>
      <c r="E10" s="4" t="s">
        <v>25</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2027</v>
      </c>
    </row>
    <row r="17" spans="2:10" ht="15.75" thickBot="1" x14ac:dyDescent="0.3"/>
    <row r="18" spans="2:10" ht="15.75" thickBot="1" x14ac:dyDescent="0.3">
      <c r="B18" s="47" t="s">
        <v>8</v>
      </c>
      <c r="C18" s="47"/>
      <c r="E18" s="4" t="s">
        <v>115</v>
      </c>
      <c r="F18" t="s">
        <v>126</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2026</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56</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69" t="s">
        <v>163</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4D9A4F2-A087-44D7-A60F-DB6A30B8C2E6}">
          <x14:formula1>
            <xm:f>'Drop Down Values'!$F$3:$F$5</xm:f>
          </x14:formula1>
          <xm:sqref>E12</xm:sqref>
        </x14:dataValidation>
        <x14:dataValidation type="list" allowBlank="1" showInputMessage="1" showErrorMessage="1" xr:uid="{FB69383B-5E08-4EE7-89B7-71739E42A739}">
          <x14:formula1>
            <xm:f>'Drop Down Values'!$D$3:$D$6</xm:f>
          </x14:formula1>
          <xm:sqref>E24</xm:sqref>
        </x14:dataValidation>
        <x14:dataValidation type="list" allowBlank="1" showInputMessage="1" showErrorMessage="1" xr:uid="{DC90CDC0-C830-4ADF-89C3-9F695D38FAD8}">
          <x14:formula1>
            <xm:f>'Drop Down Values'!$J$3:$J$6</xm:f>
          </x14:formula1>
          <xm:sqref>E18</xm:sqref>
        </x14:dataValidation>
        <x14:dataValidation type="list" allowBlank="1" showInputMessage="1" showErrorMessage="1" xr:uid="{BCCFFE8B-7F85-4EAF-BE39-AD1BBEF170B5}">
          <x14:formula1>
            <xm:f>'Drop Down Values'!$B$3:$B$19</xm:f>
          </x14:formula1>
          <xm:sqref>E10 F12</xm:sqref>
        </x14:dataValidation>
        <x14:dataValidation type="list" allowBlank="1" showInputMessage="1" showErrorMessage="1" xr:uid="{A09DC441-E361-4EC4-B91F-2AC82AC40C47}">
          <x14:formula1>
            <xm:f>'Drop Down Values'!$H$3:$H$7</xm:f>
          </x14:formula1>
          <xm:sqref>E14</xm:sqref>
        </x14:dataValidation>
        <x14:dataValidation type="list" allowBlank="1" showInputMessage="1" showErrorMessage="1" xr:uid="{DE56C568-191F-4569-A7A4-CCB9726FEED7}">
          <x14:formula1>
            <xm:f>'Drop Down Values'!$L$3:$L$20</xm:f>
          </x14:formula1>
          <xm:sqref>E26:H26</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A4EC8-CE1B-4768-9BD6-43FF8C392757}">
  <sheetPr>
    <tabColor theme="4" tint="0.39997558519241921"/>
    <pageSetUpPr fitToPage="1"/>
  </sheetPr>
  <dimension ref="B2:J62"/>
  <sheetViews>
    <sheetView topLeftCell="B1" workbookViewId="0">
      <selection activeCell="E30" sqref="E30:J4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182</v>
      </c>
      <c r="F8" s="50"/>
      <c r="G8" s="50"/>
      <c r="H8" s="50"/>
      <c r="I8" s="51"/>
    </row>
    <row r="9" spans="2:10" ht="15.75" thickBot="1" x14ac:dyDescent="0.3"/>
    <row r="10" spans="2:10" ht="15.75" thickBot="1" x14ac:dyDescent="0.3">
      <c r="B10" s="47" t="s">
        <v>6</v>
      </c>
      <c r="C10" s="47"/>
      <c r="E10" s="4" t="s">
        <v>25</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2031</v>
      </c>
    </row>
    <row r="17" spans="2:10" ht="15.75" thickBot="1" x14ac:dyDescent="0.3"/>
    <row r="18" spans="2:10" ht="15.75" thickBot="1" x14ac:dyDescent="0.3">
      <c r="B18" s="47" t="s">
        <v>8</v>
      </c>
      <c r="C18" s="47"/>
      <c r="E18" s="4" t="s">
        <v>115</v>
      </c>
      <c r="F18" t="s">
        <v>124</v>
      </c>
    </row>
    <row r="19" spans="2:10" ht="15.75" thickBot="1" x14ac:dyDescent="0.3">
      <c r="B19" s="3"/>
      <c r="C19" s="3"/>
    </row>
    <row r="20" spans="2:10" ht="15.75" thickBot="1" x14ac:dyDescent="0.3">
      <c r="B20" s="47" t="s">
        <v>9</v>
      </c>
      <c r="C20" s="47"/>
      <c r="E20" s="8">
        <v>70000</v>
      </c>
    </row>
    <row r="21" spans="2:10" ht="15.75" thickBot="1" x14ac:dyDescent="0.3">
      <c r="B21" s="3"/>
      <c r="C21" s="3"/>
    </row>
    <row r="22" spans="2:10" ht="15.75" thickBot="1" x14ac:dyDescent="0.3">
      <c r="B22" s="47" t="s">
        <v>10</v>
      </c>
      <c r="C22" s="47"/>
      <c r="E22" s="4">
        <v>2031</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56</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164</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9773352-1104-4C9E-A490-BC5D3CE5C6AF}">
          <x14:formula1>
            <xm:f>'Drop Down Values'!$D$3:$D$6</xm:f>
          </x14:formula1>
          <xm:sqref>E24</xm:sqref>
        </x14:dataValidation>
        <x14:dataValidation type="list" allowBlank="1" showInputMessage="1" showErrorMessage="1" xr:uid="{3F75B58A-44DF-4241-B8B7-6C2544D4B6C8}">
          <x14:formula1>
            <xm:f>'Drop Down Values'!$F$3:$F$5</xm:f>
          </x14:formula1>
          <xm:sqref>E12</xm:sqref>
        </x14:dataValidation>
        <x14:dataValidation type="list" allowBlank="1" showInputMessage="1" showErrorMessage="1" xr:uid="{09F52CBA-0A6F-4751-A3C2-A68C488921C0}">
          <x14:formula1>
            <xm:f>'Drop Down Values'!$J$3:$J$6</xm:f>
          </x14:formula1>
          <xm:sqref>E18</xm:sqref>
        </x14:dataValidation>
        <x14:dataValidation type="list" allowBlank="1" showInputMessage="1" showErrorMessage="1" xr:uid="{42CCC702-B0CA-4CD2-84F9-7889D7E2BFBF}">
          <x14:formula1>
            <xm:f>'Drop Down Values'!$B$3:$B$19</xm:f>
          </x14:formula1>
          <xm:sqref>E10 F12</xm:sqref>
        </x14:dataValidation>
        <x14:dataValidation type="list" allowBlank="1" showInputMessage="1" showErrorMessage="1" xr:uid="{B6883822-29A9-4638-8EBC-97C5FA24B68F}">
          <x14:formula1>
            <xm:f>'Drop Down Values'!$H$3:$H$7</xm:f>
          </x14:formula1>
          <xm:sqref>E14</xm:sqref>
        </x14:dataValidation>
        <x14:dataValidation type="list" allowBlank="1" showInputMessage="1" showErrorMessage="1" xr:uid="{E1B3048E-9802-4A28-8978-C9C0D945EDE5}">
          <x14:formula1>
            <xm:f>'Drop Down Values'!$L$3:$L$20</xm:f>
          </x14:formula1>
          <xm:sqref>E26:H26</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B359-2D96-4127-B160-9539CBE269CD}">
  <sheetPr>
    <tabColor rgb="FFFFFF00"/>
    <pageSetUpPr fitToPage="1"/>
  </sheetPr>
  <dimension ref="B2:J62"/>
  <sheetViews>
    <sheetView topLeftCell="A18" workbookViewId="0">
      <selection activeCell="E26" sqref="E26:H26"/>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78</v>
      </c>
      <c r="F8" s="50"/>
      <c r="G8" s="50"/>
      <c r="H8" s="50"/>
      <c r="I8" s="51"/>
    </row>
    <row r="9" spans="2:10" ht="15.75" thickBot="1" x14ac:dyDescent="0.3"/>
    <row r="10" spans="2:10" ht="15.75" thickBot="1" x14ac:dyDescent="0.3">
      <c r="B10" s="47" t="s">
        <v>6</v>
      </c>
      <c r="C10" s="47"/>
      <c r="E10" s="4" t="s">
        <v>25</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3500</v>
      </c>
      <c r="F20" t="s">
        <v>123</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177</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165</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61A09D8D-2FD4-416A-A3F2-CCF76DDC0868}">
          <x14:formula1>
            <xm:f>'Drop Down Values'!$F$3:$F$5</xm:f>
          </x14:formula1>
          <xm:sqref>E12</xm:sqref>
        </x14:dataValidation>
        <x14:dataValidation type="list" allowBlank="1" showInputMessage="1" showErrorMessage="1" xr:uid="{5223163E-2859-4E89-BF62-4FC25BF4B02A}">
          <x14:formula1>
            <xm:f>'Drop Down Values'!$D$3:$D$6</xm:f>
          </x14:formula1>
          <xm:sqref>E24</xm:sqref>
        </x14:dataValidation>
        <x14:dataValidation type="list" allowBlank="1" showInputMessage="1" showErrorMessage="1" xr:uid="{534FE699-4E34-43A8-AC7B-517E5AF019E3}">
          <x14:formula1>
            <xm:f>'Drop Down Values'!$J$3:$J$6</xm:f>
          </x14:formula1>
          <xm:sqref>E18</xm:sqref>
        </x14:dataValidation>
        <x14:dataValidation type="list" allowBlank="1" showInputMessage="1" showErrorMessage="1" xr:uid="{1D945415-A080-4754-BAFA-424CB383C769}">
          <x14:formula1>
            <xm:f>'Drop Down Values'!$B$3:$B$19</xm:f>
          </x14:formula1>
          <xm:sqref>E10 F12</xm:sqref>
        </x14:dataValidation>
        <x14:dataValidation type="list" allowBlank="1" showInputMessage="1" showErrorMessage="1" xr:uid="{FD296119-4FD9-448F-96B4-18292DA909A7}">
          <x14:formula1>
            <xm:f>'Drop Down Values'!$H$3:$H$7</xm:f>
          </x14:formula1>
          <xm:sqref>E14</xm:sqref>
        </x14:dataValidation>
        <x14:dataValidation type="list" allowBlank="1" showInputMessage="1" showErrorMessage="1" xr:uid="{BD53762F-9501-4208-8AB0-B6CFF887BB2F}">
          <x14:formula1>
            <xm:f>'Drop Down Values'!$L$3:$L$20</xm:f>
          </x14:formula1>
          <xm:sqref>E26:H26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3DF62-AB40-4669-B3DD-36997A72100A}">
  <sheetPr>
    <tabColor theme="0" tint="-0.499984740745262"/>
    <pageSetUpPr fitToPage="1"/>
  </sheetPr>
  <dimension ref="B2:J62"/>
  <sheetViews>
    <sheetView topLeftCell="A12" workbookViewId="0">
      <selection activeCell="E30" sqref="E30:J4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80</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2035</v>
      </c>
    </row>
    <row r="17" spans="2:10" ht="15.75" thickBot="1" x14ac:dyDescent="0.3"/>
    <row r="18" spans="2:10" ht="15.75" thickBot="1" x14ac:dyDescent="0.3">
      <c r="B18" s="47" t="s">
        <v>8</v>
      </c>
      <c r="C18" s="47"/>
      <c r="E18" s="4" t="s">
        <v>117</v>
      </c>
    </row>
    <row r="19" spans="2:10" ht="15.75" thickBot="1" x14ac:dyDescent="0.3">
      <c r="B19" s="3"/>
      <c r="C19" s="3"/>
    </row>
    <row r="20" spans="2:10" ht="15.75" thickBot="1" x14ac:dyDescent="0.3">
      <c r="B20" s="47" t="s">
        <v>9</v>
      </c>
      <c r="C20" s="47"/>
      <c r="E20" s="8">
        <v>300000</v>
      </c>
    </row>
    <row r="21" spans="2:10" ht="15.75" thickBot="1" x14ac:dyDescent="0.3">
      <c r="B21" s="3"/>
      <c r="C21" s="3"/>
    </row>
    <row r="22" spans="2:10" ht="15.75" thickBot="1" x14ac:dyDescent="0.3">
      <c r="B22" s="47" t="s">
        <v>10</v>
      </c>
      <c r="C22" s="47"/>
      <c r="E22" s="4">
        <v>2035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49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166</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1B2492D-B0F5-4477-9D13-20F779A3B2C6}">
          <x14:formula1>
            <xm:f>'Drop Down Values'!$D$3:$D$6</xm:f>
          </x14:formula1>
          <xm:sqref>E24</xm:sqref>
        </x14:dataValidation>
        <x14:dataValidation type="list" allowBlank="1" showInputMessage="1" showErrorMessage="1" xr:uid="{B5F6E1DC-49C4-48BF-8BCE-915865363264}">
          <x14:formula1>
            <xm:f>'Drop Down Values'!$F$3:$F$5</xm:f>
          </x14:formula1>
          <xm:sqref>E12</xm:sqref>
        </x14:dataValidation>
        <x14:dataValidation type="list" allowBlank="1" showInputMessage="1" showErrorMessage="1" xr:uid="{FC060D80-4DA5-47F5-872E-BE1019B0EA27}">
          <x14:formula1>
            <xm:f>'Drop Down Values'!$J$3:$J$6</xm:f>
          </x14:formula1>
          <xm:sqref>E18</xm:sqref>
        </x14:dataValidation>
        <x14:dataValidation type="list" allowBlank="1" showInputMessage="1" showErrorMessage="1" xr:uid="{9CF21190-FBDF-4628-B1DC-BB0A6EE26FA3}">
          <x14:formula1>
            <xm:f>'Drop Down Values'!$B$3:$B$19</xm:f>
          </x14:formula1>
          <xm:sqref>F12</xm:sqref>
        </x14:dataValidation>
        <x14:dataValidation type="list" allowBlank="1" showInputMessage="1" showErrorMessage="1" xr:uid="{09842C67-F108-43AF-80F6-FACE58879A83}">
          <x14:formula1>
            <xm:f>'Drop Down Values'!$B$3:$B$20</xm:f>
          </x14:formula1>
          <xm:sqref>E10</xm:sqref>
        </x14:dataValidation>
        <x14:dataValidation type="list" allowBlank="1" showInputMessage="1" showErrorMessage="1" xr:uid="{46A4CE7F-1AE7-44A6-BDA0-F24CD2FCD997}">
          <x14:formula1>
            <xm:f>'Drop Down Values'!$H$3:$H$7</xm:f>
          </x14:formula1>
          <xm:sqref>E14</xm:sqref>
        </x14:dataValidation>
        <x14:dataValidation type="list" allowBlank="1" showInputMessage="1" showErrorMessage="1" xr:uid="{21683063-5338-4E9E-A32E-B9644BFCE1F5}">
          <x14:formula1>
            <xm:f>'Drop Down Values'!$L$3:$L$20</xm:f>
          </x14:formula1>
          <xm:sqref>E26:H26</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F0131-8738-4927-970C-84343E539DC4}">
  <sheetPr>
    <tabColor rgb="FFFFFF00"/>
    <pageSetUpPr fitToPage="1"/>
  </sheetPr>
  <dimension ref="B2:J62"/>
  <sheetViews>
    <sheetView workbookViewId="0">
      <selection activeCell="K24" sqref="K24"/>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45573</v>
      </c>
    </row>
    <row r="7" spans="2:10" ht="15.75" thickBot="1" x14ac:dyDescent="0.3"/>
    <row r="8" spans="2:10" ht="15.75" thickBot="1" x14ac:dyDescent="0.3">
      <c r="B8" s="47" t="s">
        <v>1</v>
      </c>
      <c r="C8" s="47"/>
      <c r="E8" s="49" t="s">
        <v>81</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2026</v>
      </c>
    </row>
    <row r="17" spans="2:10" ht="15.75" thickBot="1" x14ac:dyDescent="0.3"/>
    <row r="18" spans="2:10" ht="15.75" thickBot="1" x14ac:dyDescent="0.3">
      <c r="B18" s="47" t="s">
        <v>8</v>
      </c>
      <c r="C18" s="47"/>
      <c r="E18" s="4" t="s">
        <v>115</v>
      </c>
    </row>
    <row r="19" spans="2:10" ht="15.75" thickBot="1" x14ac:dyDescent="0.3">
      <c r="B19" s="3"/>
      <c r="C19" s="3"/>
    </row>
    <row r="20" spans="2:10" ht="15.75" thickBot="1" x14ac:dyDescent="0.3">
      <c r="B20" s="47" t="s">
        <v>9</v>
      </c>
      <c r="C20" s="47"/>
      <c r="E20" s="8">
        <v>70000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49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69" t="s">
        <v>127</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606A28AE-F1CC-49EA-A6EE-D7B3C4A8BCF2}">
          <x14:formula1>
            <xm:f>'Drop Down Values'!$F$3:$F$5</xm:f>
          </x14:formula1>
          <xm:sqref>E12</xm:sqref>
        </x14:dataValidation>
        <x14:dataValidation type="list" allowBlank="1" showInputMessage="1" showErrorMessage="1" xr:uid="{8ECE22A5-DD46-4126-A5BE-6F2DEB28115D}">
          <x14:formula1>
            <xm:f>'Drop Down Values'!$D$3:$D$6</xm:f>
          </x14:formula1>
          <xm:sqref>E24</xm:sqref>
        </x14:dataValidation>
        <x14:dataValidation type="list" allowBlank="1" showInputMessage="1" showErrorMessage="1" xr:uid="{D70DCD4C-6D27-4739-819B-7E838C864D55}">
          <x14:formula1>
            <xm:f>'Drop Down Values'!$J$3:$J$6</xm:f>
          </x14:formula1>
          <xm:sqref>E18</xm:sqref>
        </x14:dataValidation>
        <x14:dataValidation type="list" allowBlank="1" showInputMessage="1" showErrorMessage="1" xr:uid="{08C01CD0-54BB-4E90-B02D-59A6D3A41833}">
          <x14:formula1>
            <xm:f>'Drop Down Values'!$B$3:$B$19</xm:f>
          </x14:formula1>
          <xm:sqref>F12 E10</xm:sqref>
        </x14:dataValidation>
        <x14:dataValidation type="list" allowBlank="1" showInputMessage="1" showErrorMessage="1" xr:uid="{F72E1DF6-F17D-4F5A-81F8-FAC7CA36C7D5}">
          <x14:formula1>
            <xm:f>'Drop Down Values'!$H$3:$H$7</xm:f>
          </x14:formula1>
          <xm:sqref>E14</xm:sqref>
        </x14:dataValidation>
        <x14:dataValidation type="list" allowBlank="1" showInputMessage="1" showErrorMessage="1" xr:uid="{F4316C33-1C6C-4152-86B9-0952FE1B8454}">
          <x14:formula1>
            <xm:f>'Drop Down Values'!$L$3:$L$20</xm:f>
          </x14:formula1>
          <xm:sqref>E26:H26</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782AF-1A91-4D32-BF95-49E50F022BCB}">
  <sheetPr>
    <tabColor theme="0" tint="-0.499984740745262"/>
    <pageSetUpPr fitToPage="1"/>
  </sheetPr>
  <dimension ref="B2:J62"/>
  <sheetViews>
    <sheetView topLeftCell="B6" workbookViewId="0">
      <selection activeCell="T31" sqref="T31"/>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82</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115</v>
      </c>
    </row>
    <row r="19" spans="2:10" ht="15.75" thickBot="1" x14ac:dyDescent="0.3">
      <c r="B19" s="3"/>
      <c r="C19" s="3"/>
    </row>
    <row r="20" spans="2:10" ht="15.75" thickBot="1" x14ac:dyDescent="0.3">
      <c r="B20" s="47" t="s">
        <v>9</v>
      </c>
      <c r="C20" s="47"/>
      <c r="E20" s="8">
        <v>100000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49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185</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F1F6EFC-0779-47ED-82AD-9430ACA30F9F}">
          <x14:formula1>
            <xm:f>'Drop Down Values'!$D$3:$D$6</xm:f>
          </x14:formula1>
          <xm:sqref>E24</xm:sqref>
        </x14:dataValidation>
        <x14:dataValidation type="list" allowBlank="1" showInputMessage="1" showErrorMessage="1" xr:uid="{0906D6C4-8BBB-4C22-AC65-9F4E8E487410}">
          <x14:formula1>
            <xm:f>'Drop Down Values'!$F$3:$F$5</xm:f>
          </x14:formula1>
          <xm:sqref>E12</xm:sqref>
        </x14:dataValidation>
        <x14:dataValidation type="list" allowBlank="1" showInputMessage="1" showErrorMessage="1" xr:uid="{6C732AE5-C37E-48E3-AAA7-157E002C08A9}">
          <x14:formula1>
            <xm:f>'Drop Down Values'!$J$3:$J$6</xm:f>
          </x14:formula1>
          <xm:sqref>E18</xm:sqref>
        </x14:dataValidation>
        <x14:dataValidation type="list" allowBlank="1" showInputMessage="1" showErrorMessage="1" xr:uid="{16FC76B6-1ED6-4232-80D6-D95E0938962C}">
          <x14:formula1>
            <xm:f>'Drop Down Values'!$B$3:$B$19</xm:f>
          </x14:formula1>
          <xm:sqref>F12</xm:sqref>
        </x14:dataValidation>
        <x14:dataValidation type="list" allowBlank="1" showInputMessage="1" showErrorMessage="1" xr:uid="{6AE40330-6F13-4A46-8AC5-25D101F272A0}">
          <x14:formula1>
            <xm:f>'Drop Down Values'!$B$3:$B$20</xm:f>
          </x14:formula1>
          <xm:sqref>E10</xm:sqref>
        </x14:dataValidation>
        <x14:dataValidation type="list" allowBlank="1" showInputMessage="1" showErrorMessage="1" xr:uid="{5AC8F57D-7A03-4C7A-BFF5-B3C11A8221C2}">
          <x14:formula1>
            <xm:f>'Drop Down Values'!$H$3:$H$7</xm:f>
          </x14:formula1>
          <xm:sqref>E14</xm:sqref>
        </x14:dataValidation>
        <x14:dataValidation type="list" allowBlank="1" showInputMessage="1" showErrorMessage="1" xr:uid="{7F211788-7E1A-45FF-96B6-EDA57CE785E4}">
          <x14:formula1>
            <xm:f>'Drop Down Values'!$L$3:$L$20</xm:f>
          </x14:formula1>
          <xm:sqref>E26:H26</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8878E-1D5D-40B5-9884-C4EFA02F9636}">
  <sheetPr>
    <tabColor rgb="FFFFFF00"/>
    <pageSetUpPr fitToPage="1"/>
  </sheetPr>
  <dimension ref="B2:J62"/>
  <sheetViews>
    <sheetView workbookViewId="0">
      <selection activeCell="E26" sqref="E26:H26"/>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83</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2033</v>
      </c>
    </row>
    <row r="17" spans="2:10" ht="15.75" thickBot="1" x14ac:dyDescent="0.3"/>
    <row r="18" spans="2:10" ht="15.75" thickBot="1" x14ac:dyDescent="0.3">
      <c r="B18" s="47" t="s">
        <v>8</v>
      </c>
      <c r="C18" s="47"/>
      <c r="E18" s="4" t="s">
        <v>116</v>
      </c>
    </row>
    <row r="19" spans="2:10" ht="15.75" thickBot="1" x14ac:dyDescent="0.3">
      <c r="B19" s="3"/>
      <c r="C19" s="3"/>
    </row>
    <row r="20" spans="2:10" ht="15.75" thickBot="1" x14ac:dyDescent="0.3">
      <c r="B20" s="47" t="s">
        <v>9</v>
      </c>
      <c r="C20" s="47"/>
      <c r="E20" s="8">
        <v>300000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49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69" t="s">
        <v>167</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84725804-12F6-4F8B-AF51-9AF31BF33821}">
          <x14:formula1>
            <xm:f>'Drop Down Values'!$F$3:$F$5</xm:f>
          </x14:formula1>
          <xm:sqref>E12</xm:sqref>
        </x14:dataValidation>
        <x14:dataValidation type="list" allowBlank="1" showInputMessage="1" showErrorMessage="1" xr:uid="{6F98B046-668C-4EEB-9EC0-1AA0C13AEAE3}">
          <x14:formula1>
            <xm:f>'Drop Down Values'!$D$3:$D$6</xm:f>
          </x14:formula1>
          <xm:sqref>E24</xm:sqref>
        </x14:dataValidation>
        <x14:dataValidation type="list" allowBlank="1" showInputMessage="1" showErrorMessage="1" xr:uid="{7DDA8A97-43AA-4A1B-97F4-6E1271A47E3B}">
          <x14:formula1>
            <xm:f>'Drop Down Values'!$J$3:$J$6</xm:f>
          </x14:formula1>
          <xm:sqref>E18</xm:sqref>
        </x14:dataValidation>
        <x14:dataValidation type="list" allowBlank="1" showInputMessage="1" showErrorMessage="1" xr:uid="{9CC55B24-0A11-4D0C-BC7B-85C8673B835C}">
          <x14:formula1>
            <xm:f>'Drop Down Values'!$B$3:$B$19</xm:f>
          </x14:formula1>
          <xm:sqref>F12 E10</xm:sqref>
        </x14:dataValidation>
        <x14:dataValidation type="list" allowBlank="1" showInputMessage="1" showErrorMessage="1" xr:uid="{4C7C9E59-5077-4521-BCDB-BCB1B8BFBA04}">
          <x14:formula1>
            <xm:f>'Drop Down Values'!$H$3:$H$7</xm:f>
          </x14:formula1>
          <xm:sqref>E14</xm:sqref>
        </x14:dataValidation>
        <x14:dataValidation type="list" allowBlank="1" showInputMessage="1" showErrorMessage="1" xr:uid="{B2332AF5-DDE3-4E57-BC8F-33CA00659357}">
          <x14:formula1>
            <xm:f>'Drop Down Values'!$L$3:$L$20</xm:f>
          </x14:formula1>
          <xm:sqref>E26:H26</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19F9D-96FA-4FED-AED1-D72B4517994E}">
  <sheetPr>
    <tabColor theme="0" tint="-0.499984740745262"/>
    <pageSetUpPr fitToPage="1"/>
  </sheetPr>
  <dimension ref="B2:J62"/>
  <sheetViews>
    <sheetView topLeftCell="A10" workbookViewId="0">
      <selection activeCell="E30" sqref="E30:J4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84</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2030</v>
      </c>
    </row>
    <row r="17" spans="2:10" ht="15.75" thickBot="1" x14ac:dyDescent="0.3"/>
    <row r="18" spans="2:10" ht="15.75" thickBot="1" x14ac:dyDescent="0.3">
      <c r="B18" s="47" t="s">
        <v>8</v>
      </c>
      <c r="C18" s="47"/>
      <c r="E18" s="4" t="s">
        <v>117</v>
      </c>
    </row>
    <row r="19" spans="2:10" ht="15.75" thickBot="1" x14ac:dyDescent="0.3">
      <c r="B19" s="3"/>
      <c r="C19" s="3"/>
    </row>
    <row r="20" spans="2:10" ht="15.75" thickBot="1" x14ac:dyDescent="0.3">
      <c r="B20" s="47" t="s">
        <v>9</v>
      </c>
      <c r="C20" s="47"/>
      <c r="E20" s="8">
        <v>101000</v>
      </c>
      <c r="F20" t="s">
        <v>128</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49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70" t="s">
        <v>168</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4038D76D-556C-4A21-845B-AA726DDAA842}">
          <x14:formula1>
            <xm:f>'Drop Down Values'!$D$3:$D$6</xm:f>
          </x14:formula1>
          <xm:sqref>E24</xm:sqref>
        </x14:dataValidation>
        <x14:dataValidation type="list" allowBlank="1" showInputMessage="1" showErrorMessage="1" xr:uid="{46244674-D833-461F-B51E-5DEF581AF4DC}">
          <x14:formula1>
            <xm:f>'Drop Down Values'!$F$3:$F$5</xm:f>
          </x14:formula1>
          <xm:sqref>E12</xm:sqref>
        </x14:dataValidation>
        <x14:dataValidation type="list" allowBlank="1" showInputMessage="1" showErrorMessage="1" xr:uid="{134B3485-C5C6-4C4D-A50F-C540B44FAC12}">
          <x14:formula1>
            <xm:f>'Drop Down Values'!$J$3:$J$6</xm:f>
          </x14:formula1>
          <xm:sqref>E18</xm:sqref>
        </x14:dataValidation>
        <x14:dataValidation type="list" allowBlank="1" showInputMessage="1" showErrorMessage="1" xr:uid="{9D06EDA7-A1BF-43B2-A8D1-689919DB7A06}">
          <x14:formula1>
            <xm:f>'Drop Down Values'!$B$3:$B$19</xm:f>
          </x14:formula1>
          <xm:sqref>F12</xm:sqref>
        </x14:dataValidation>
        <x14:dataValidation type="list" allowBlank="1" showInputMessage="1" showErrorMessage="1" xr:uid="{1E198651-4D2F-43D2-B470-8C7FCBCD3C66}">
          <x14:formula1>
            <xm:f>'Drop Down Values'!$B$3:$B$20</xm:f>
          </x14:formula1>
          <xm:sqref>E10</xm:sqref>
        </x14:dataValidation>
        <x14:dataValidation type="list" allowBlank="1" showInputMessage="1" showErrorMessage="1" xr:uid="{EB6C1613-87C3-4E15-A522-C1EAFBE30322}">
          <x14:formula1>
            <xm:f>'Drop Down Values'!$H$3:$H$7</xm:f>
          </x14:formula1>
          <xm:sqref>E14</xm:sqref>
        </x14:dataValidation>
        <x14:dataValidation type="list" allowBlank="1" showInputMessage="1" showErrorMessage="1" xr:uid="{5FC9A148-5D9B-4A83-A03E-0C8B06EF6C04}">
          <x14:formula1>
            <xm:f>'Drop Down Values'!$L$3:$L$20</xm:f>
          </x14:formula1>
          <xm:sqref>E26:H26</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B579-7685-46BE-9A15-97462120E34E}">
  <sheetPr>
    <tabColor theme="0" tint="-0.499984740745262"/>
    <pageSetUpPr fitToPage="1"/>
  </sheetPr>
  <dimension ref="B2:J62"/>
  <sheetViews>
    <sheetView topLeftCell="A13" workbookViewId="0">
      <selection activeCell="E30" sqref="E30:J4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85</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2026</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300000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49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69" t="s">
        <v>169</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C1844272-BDB3-484E-A65F-D67090A37621}">
          <x14:formula1>
            <xm:f>'Drop Down Values'!$F$3:$F$5</xm:f>
          </x14:formula1>
          <xm:sqref>E12</xm:sqref>
        </x14:dataValidation>
        <x14:dataValidation type="list" allowBlank="1" showInputMessage="1" showErrorMessage="1" xr:uid="{53875D44-3FE7-4D96-A987-FC315C4B58A4}">
          <x14:formula1>
            <xm:f>'Drop Down Values'!$D$3:$D$6</xm:f>
          </x14:formula1>
          <xm:sqref>E24</xm:sqref>
        </x14:dataValidation>
        <x14:dataValidation type="list" allowBlank="1" showInputMessage="1" showErrorMessage="1" xr:uid="{F2A34C8B-2164-47AE-81FF-F3ACDDBE6DB1}">
          <x14:formula1>
            <xm:f>'Drop Down Values'!$J$3:$J$6</xm:f>
          </x14:formula1>
          <xm:sqref>E18</xm:sqref>
        </x14:dataValidation>
        <x14:dataValidation type="list" allowBlank="1" showInputMessage="1" showErrorMessage="1" xr:uid="{EFF6519D-869F-43A4-98B6-ADE10E95C702}">
          <x14:formula1>
            <xm:f>'Drop Down Values'!$B$3:$B$19</xm:f>
          </x14:formula1>
          <xm:sqref>F12</xm:sqref>
        </x14:dataValidation>
        <x14:dataValidation type="list" allowBlank="1" showInputMessage="1" showErrorMessage="1" xr:uid="{DE37FA7C-F685-42B1-85CA-DD55006394FA}">
          <x14:formula1>
            <xm:f>'Drop Down Values'!$B$3:$B$20</xm:f>
          </x14:formula1>
          <xm:sqref>E10</xm:sqref>
        </x14:dataValidation>
        <x14:dataValidation type="list" allowBlank="1" showInputMessage="1" showErrorMessage="1" xr:uid="{5474FBBB-475A-45B6-9CF3-9829E891037F}">
          <x14:formula1>
            <xm:f>'Drop Down Values'!$H$3:$H$7</xm:f>
          </x14:formula1>
          <xm:sqref>E14</xm:sqref>
        </x14:dataValidation>
        <x14:dataValidation type="list" allowBlank="1" showInputMessage="1" showErrorMessage="1" xr:uid="{19B4B7EE-8862-4EDE-A41A-30319185D2CC}">
          <x14:formula1>
            <xm:f>'Drop Down Values'!$L$3:$L$20</xm:f>
          </x14:formula1>
          <xm:sqref>E26:H26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20E22-CF23-400A-BB1A-3608530E1787}">
  <dimension ref="B2:G21"/>
  <sheetViews>
    <sheetView tabSelected="1" workbookViewId="0">
      <selection activeCell="D26" sqref="D26"/>
    </sheetView>
  </sheetViews>
  <sheetFormatPr defaultRowHeight="15" x14ac:dyDescent="0.25"/>
  <cols>
    <col min="1" max="1" width="2.7109375" customWidth="1"/>
    <col min="2" max="2" width="32.140625" customWidth="1"/>
    <col min="3" max="5" width="10.5703125" customWidth="1"/>
    <col min="6" max="6" width="12.85546875" customWidth="1"/>
    <col min="7" max="7" width="36.5703125" customWidth="1"/>
  </cols>
  <sheetData>
    <row r="2" spans="2:7" s="5" customFormat="1" ht="27" x14ac:dyDescent="0.25">
      <c r="B2" s="46" t="s">
        <v>190</v>
      </c>
      <c r="C2" s="46" t="s">
        <v>205</v>
      </c>
      <c r="D2" s="46" t="s">
        <v>202</v>
      </c>
      <c r="E2" s="46" t="s">
        <v>201</v>
      </c>
      <c r="F2" s="46" t="s">
        <v>204</v>
      </c>
      <c r="G2" s="46" t="s">
        <v>206</v>
      </c>
    </row>
    <row r="3" spans="2:7" x14ac:dyDescent="0.25">
      <c r="B3" s="35" t="s">
        <v>198</v>
      </c>
      <c r="C3" s="36">
        <v>22000</v>
      </c>
      <c r="D3" s="36">
        <v>0</v>
      </c>
      <c r="E3" s="36">
        <v>70000</v>
      </c>
      <c r="F3" s="38">
        <f t="shared" ref="F3:F19" si="0">E3-D3</f>
        <v>70000</v>
      </c>
      <c r="G3" s="34"/>
    </row>
    <row r="4" spans="2:7" x14ac:dyDescent="0.25">
      <c r="B4" s="35" t="s">
        <v>49</v>
      </c>
      <c r="C4" s="37">
        <v>173246</v>
      </c>
      <c r="D4" s="38">
        <v>50000</v>
      </c>
      <c r="E4" s="38">
        <v>50000</v>
      </c>
      <c r="F4" s="38">
        <f t="shared" si="0"/>
        <v>0</v>
      </c>
      <c r="G4" s="34" t="s">
        <v>215</v>
      </c>
    </row>
    <row r="5" spans="2:7" x14ac:dyDescent="0.25">
      <c r="B5" s="35" t="s">
        <v>191</v>
      </c>
      <c r="C5" s="37">
        <v>7305</v>
      </c>
      <c r="D5" s="38">
        <v>10000</v>
      </c>
      <c r="E5" s="38">
        <v>35000</v>
      </c>
      <c r="F5" s="38">
        <f t="shared" si="0"/>
        <v>25000</v>
      </c>
      <c r="G5" s="34"/>
    </row>
    <row r="6" spans="2:7" x14ac:dyDescent="0.25">
      <c r="B6" s="35" t="s">
        <v>59</v>
      </c>
      <c r="C6" s="37">
        <v>34051</v>
      </c>
      <c r="D6" s="38">
        <v>30000</v>
      </c>
      <c r="E6" s="38">
        <v>50000</v>
      </c>
      <c r="F6" s="38">
        <f t="shared" si="0"/>
        <v>20000</v>
      </c>
      <c r="G6" s="34"/>
    </row>
    <row r="7" spans="2:7" x14ac:dyDescent="0.25">
      <c r="B7" s="35" t="s">
        <v>196</v>
      </c>
      <c r="C7" s="37"/>
      <c r="D7" s="38">
        <v>9650</v>
      </c>
      <c r="E7" s="38">
        <v>12000</v>
      </c>
      <c r="F7" s="38">
        <f t="shared" si="0"/>
        <v>2350</v>
      </c>
      <c r="G7" s="34"/>
    </row>
    <row r="8" spans="2:7" x14ac:dyDescent="0.25">
      <c r="B8" s="35" t="s">
        <v>56</v>
      </c>
      <c r="C8" s="37">
        <v>54524</v>
      </c>
      <c r="D8" s="38">
        <v>35000</v>
      </c>
      <c r="E8" s="38">
        <v>35000</v>
      </c>
      <c r="F8" s="38">
        <f t="shared" si="0"/>
        <v>0</v>
      </c>
      <c r="G8" s="34"/>
    </row>
    <row r="9" spans="2:7" x14ac:dyDescent="0.25">
      <c r="B9" s="35" t="s">
        <v>58</v>
      </c>
      <c r="C9" s="37">
        <v>126159</v>
      </c>
      <c r="D9" s="38">
        <v>25000</v>
      </c>
      <c r="E9" s="38">
        <v>25000</v>
      </c>
      <c r="F9" s="38">
        <f t="shared" si="0"/>
        <v>0</v>
      </c>
      <c r="G9" s="34"/>
    </row>
    <row r="10" spans="2:7" x14ac:dyDescent="0.25">
      <c r="B10" s="35" t="s">
        <v>195</v>
      </c>
      <c r="C10" s="37">
        <v>96647</v>
      </c>
      <c r="D10" s="38">
        <v>15000</v>
      </c>
      <c r="E10" s="38">
        <v>15000</v>
      </c>
      <c r="F10" s="38">
        <f t="shared" si="0"/>
        <v>0</v>
      </c>
      <c r="G10" s="34"/>
    </row>
    <row r="11" spans="2:7" x14ac:dyDescent="0.25">
      <c r="B11" s="35" t="s">
        <v>57</v>
      </c>
      <c r="C11" s="37">
        <v>15451</v>
      </c>
      <c r="D11" s="38">
        <v>5000</v>
      </c>
      <c r="E11" s="38">
        <v>5000</v>
      </c>
      <c r="F11" s="38">
        <f t="shared" si="0"/>
        <v>0</v>
      </c>
      <c r="G11" s="34"/>
    </row>
    <row r="12" spans="2:7" x14ac:dyDescent="0.25">
      <c r="B12" s="35" t="s">
        <v>199</v>
      </c>
      <c r="C12" s="39">
        <v>103855</v>
      </c>
      <c r="D12" s="36">
        <v>0</v>
      </c>
      <c r="E12" s="36">
        <v>0</v>
      </c>
      <c r="F12" s="38">
        <f t="shared" si="0"/>
        <v>0</v>
      </c>
      <c r="G12" s="34"/>
    </row>
    <row r="13" spans="2:7" x14ac:dyDescent="0.25">
      <c r="B13" s="35" t="s">
        <v>200</v>
      </c>
      <c r="C13" s="39">
        <v>20043</v>
      </c>
      <c r="D13" s="36">
        <v>0</v>
      </c>
      <c r="E13" s="36">
        <v>30000</v>
      </c>
      <c r="F13" s="38">
        <f t="shared" si="0"/>
        <v>30000</v>
      </c>
      <c r="G13" s="34" t="s">
        <v>214</v>
      </c>
    </row>
    <row r="14" spans="2:7" x14ac:dyDescent="0.25">
      <c r="B14" s="35" t="s">
        <v>197</v>
      </c>
      <c r="C14" s="37">
        <v>34294</v>
      </c>
      <c r="D14" s="37">
        <v>27500</v>
      </c>
      <c r="E14" s="37">
        <v>25000</v>
      </c>
      <c r="F14" s="38">
        <f t="shared" si="0"/>
        <v>-2500</v>
      </c>
      <c r="G14" s="34"/>
    </row>
    <row r="15" spans="2:7" x14ac:dyDescent="0.25">
      <c r="B15" s="35" t="s">
        <v>193</v>
      </c>
      <c r="C15" s="37">
        <v>27379</v>
      </c>
      <c r="D15" s="38">
        <v>8000</v>
      </c>
      <c r="E15" s="38">
        <v>5000</v>
      </c>
      <c r="F15" s="38">
        <f t="shared" si="0"/>
        <v>-3000</v>
      </c>
      <c r="G15" s="34"/>
    </row>
    <row r="16" spans="2:7" x14ac:dyDescent="0.25">
      <c r="B16" s="35" t="s">
        <v>55</v>
      </c>
      <c r="C16" s="37">
        <v>109026</v>
      </c>
      <c r="D16" s="38">
        <v>40000</v>
      </c>
      <c r="E16" s="38">
        <v>30000</v>
      </c>
      <c r="F16" s="38">
        <f t="shared" si="0"/>
        <v>-10000</v>
      </c>
      <c r="G16" s="34"/>
    </row>
    <row r="17" spans="2:7" x14ac:dyDescent="0.25">
      <c r="B17" s="35" t="s">
        <v>192</v>
      </c>
      <c r="C17" s="37">
        <v>45883</v>
      </c>
      <c r="D17" s="38">
        <v>25000</v>
      </c>
      <c r="E17" s="38">
        <v>10000</v>
      </c>
      <c r="F17" s="38">
        <f t="shared" si="0"/>
        <v>-15000</v>
      </c>
      <c r="G17" s="34"/>
    </row>
    <row r="18" spans="2:7" x14ac:dyDescent="0.25">
      <c r="B18" s="35" t="s">
        <v>17</v>
      </c>
      <c r="C18" s="37">
        <v>15049</v>
      </c>
      <c r="D18" s="38">
        <v>26000</v>
      </c>
      <c r="E18" s="38">
        <v>5000</v>
      </c>
      <c r="F18" s="38">
        <f t="shared" si="0"/>
        <v>-21000</v>
      </c>
      <c r="G18" s="34"/>
    </row>
    <row r="19" spans="2:7" x14ac:dyDescent="0.25">
      <c r="B19" s="35" t="s">
        <v>194</v>
      </c>
      <c r="C19" s="37">
        <v>321091</v>
      </c>
      <c r="D19" s="38">
        <v>40000</v>
      </c>
      <c r="E19" s="38">
        <v>0</v>
      </c>
      <c r="F19" s="38">
        <f t="shared" si="0"/>
        <v>-40000</v>
      </c>
      <c r="G19" s="34"/>
    </row>
    <row r="20" spans="2:7" ht="4.5" customHeight="1" x14ac:dyDescent="0.25">
      <c r="B20" s="40"/>
      <c r="C20" s="40"/>
      <c r="D20" s="40"/>
      <c r="E20" s="40"/>
      <c r="F20" s="40"/>
    </row>
    <row r="21" spans="2:7" x14ac:dyDescent="0.25">
      <c r="B21" s="40"/>
      <c r="C21" s="41" t="s">
        <v>203</v>
      </c>
      <c r="D21" s="42">
        <f>SUM(D3:D19)</f>
        <v>346150</v>
      </c>
      <c r="E21" s="42">
        <f>SUM(E3:E19)</f>
        <v>402000</v>
      </c>
      <c r="F21" s="42">
        <f>SUM(F3:F19)</f>
        <v>55850</v>
      </c>
    </row>
  </sheetData>
  <conditionalFormatting sqref="F3:F19">
    <cfRule type="colorScale" priority="1">
      <colorScale>
        <cfvo type="min"/>
        <cfvo type="percentile" val="50"/>
        <cfvo type="max"/>
        <color rgb="FF63BE7B"/>
        <color rgb="FFFFEB84"/>
        <color rgb="FFF8696B"/>
      </colorScale>
    </cfRule>
  </conditionalFormatting>
  <pageMargins left="0.7" right="0.7" top="0.75" bottom="0.75" header="0.3" footer="0.3"/>
  <pageSetup orientation="landscape"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5820-9AD9-431C-A767-DF73B7EC88C3}">
  <sheetPr>
    <tabColor theme="0" tint="-0.499984740745262"/>
    <pageSetUpPr fitToPage="1"/>
  </sheetPr>
  <dimension ref="B2:J62"/>
  <sheetViews>
    <sheetView topLeftCell="A15" workbookViewId="0">
      <selection activeCell="E21" sqref="E21"/>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86</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117</v>
      </c>
    </row>
    <row r="19" spans="2:10" ht="15.75" thickBot="1" x14ac:dyDescent="0.3">
      <c r="B19" s="3"/>
      <c r="C19" s="3"/>
    </row>
    <row r="20" spans="2:10" ht="15.75" thickBot="1" x14ac:dyDescent="0.3">
      <c r="B20" s="47" t="s">
        <v>9</v>
      </c>
      <c r="C20" s="47"/>
      <c r="E20" s="8">
        <v>241041</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49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186</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40D8A0AA-D7A5-4D08-BB12-5F426327D43D}">
          <x14:formula1>
            <xm:f>'Drop Down Values'!$D$3:$D$6</xm:f>
          </x14:formula1>
          <xm:sqref>E24</xm:sqref>
        </x14:dataValidation>
        <x14:dataValidation type="list" allowBlank="1" showInputMessage="1" showErrorMessage="1" xr:uid="{97FB53A6-7D34-4598-8B0D-7A7219E6EBFC}">
          <x14:formula1>
            <xm:f>'Drop Down Values'!$F$3:$F$5</xm:f>
          </x14:formula1>
          <xm:sqref>E12</xm:sqref>
        </x14:dataValidation>
        <x14:dataValidation type="list" allowBlank="1" showInputMessage="1" showErrorMessage="1" xr:uid="{7BEDF0F1-012B-4E2F-A0F0-3172C98FC05A}">
          <x14:formula1>
            <xm:f>'Drop Down Values'!$J$3:$J$6</xm:f>
          </x14:formula1>
          <xm:sqref>E18</xm:sqref>
        </x14:dataValidation>
        <x14:dataValidation type="list" allowBlank="1" showInputMessage="1" showErrorMessage="1" xr:uid="{A76471EE-2E49-42EF-8901-370F880A7FA1}">
          <x14:formula1>
            <xm:f>'Drop Down Values'!$B$3:$B$19</xm:f>
          </x14:formula1>
          <xm:sqref>F12</xm:sqref>
        </x14:dataValidation>
        <x14:dataValidation type="list" allowBlank="1" showInputMessage="1" showErrorMessage="1" xr:uid="{22CF15DA-5461-4970-B84B-2634F3C6E34A}">
          <x14:formula1>
            <xm:f>'Drop Down Values'!$B$3:$B$20</xm:f>
          </x14:formula1>
          <xm:sqref>E10</xm:sqref>
        </x14:dataValidation>
        <x14:dataValidation type="list" allowBlank="1" showInputMessage="1" showErrorMessage="1" xr:uid="{0E861AE5-00D5-4F7E-8FC5-A8D99F16B7EB}">
          <x14:formula1>
            <xm:f>'Drop Down Values'!$H$3:$H$7</xm:f>
          </x14:formula1>
          <xm:sqref>E14</xm:sqref>
        </x14:dataValidation>
        <x14:dataValidation type="list" allowBlank="1" showInputMessage="1" showErrorMessage="1" xr:uid="{178BDC3C-A24A-474C-9D45-802F7759FCE8}">
          <x14:formula1>
            <xm:f>'Drop Down Values'!$L$3:$L$20</xm:f>
          </x14:formula1>
          <xm:sqref>E26:H26</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25F26-54A5-4635-9259-AC560B8176C3}">
  <sheetPr>
    <tabColor theme="0" tint="-0.499984740745262"/>
    <pageSetUpPr fitToPage="1"/>
  </sheetPr>
  <dimension ref="B2:J62"/>
  <sheetViews>
    <sheetView topLeftCell="B1" workbookViewId="0">
      <selection activeCell="B2" sqref="B2:J2"/>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45573</v>
      </c>
    </row>
    <row r="7" spans="2:10" ht="15.75" thickBot="1" x14ac:dyDescent="0.3"/>
    <row r="8" spans="2:10" ht="15.75" thickBot="1" x14ac:dyDescent="0.3">
      <c r="B8" s="47" t="s">
        <v>1</v>
      </c>
      <c r="C8" s="47"/>
      <c r="E8" s="49" t="s">
        <v>87</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t="s">
        <v>178</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177</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170</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672498BF-905F-4C3E-BCEA-4D7A5E02BFA1}">
          <x14:formula1>
            <xm:f>'Drop Down Values'!$F$3:$F$5</xm:f>
          </x14:formula1>
          <xm:sqref>E12</xm:sqref>
        </x14:dataValidation>
        <x14:dataValidation type="list" allowBlank="1" showInputMessage="1" showErrorMessage="1" xr:uid="{CE1EDC09-95E5-44CB-8F5D-DB37180ECDD4}">
          <x14:formula1>
            <xm:f>'Drop Down Values'!$D$3:$D$6</xm:f>
          </x14:formula1>
          <xm:sqref>E24</xm:sqref>
        </x14:dataValidation>
        <x14:dataValidation type="list" allowBlank="1" showInputMessage="1" showErrorMessage="1" xr:uid="{5240665E-1D90-4F5F-8ED7-42904F6AD7C3}">
          <x14:formula1>
            <xm:f>'Drop Down Values'!$J$3:$J$6</xm:f>
          </x14:formula1>
          <xm:sqref>E18</xm:sqref>
        </x14:dataValidation>
        <x14:dataValidation type="list" allowBlank="1" showInputMessage="1" showErrorMessage="1" xr:uid="{F4E8D560-A1CA-490C-9571-365DA06286E5}">
          <x14:formula1>
            <xm:f>'Drop Down Values'!$B$3:$B$19</xm:f>
          </x14:formula1>
          <xm:sqref>F12</xm:sqref>
        </x14:dataValidation>
        <x14:dataValidation type="list" allowBlank="1" showInputMessage="1" showErrorMessage="1" xr:uid="{5A2EE5DD-1FEA-4C18-A632-E4871E102520}">
          <x14:formula1>
            <xm:f>'Drop Down Values'!$B$3:$B$20</xm:f>
          </x14:formula1>
          <xm:sqref>E10</xm:sqref>
        </x14:dataValidation>
        <x14:dataValidation type="list" allowBlank="1" showInputMessage="1" showErrorMessage="1" xr:uid="{093E19A4-C0DD-4A6C-8582-E95CFED617EE}">
          <x14:formula1>
            <xm:f>'Drop Down Values'!$H$3:$H$7</xm:f>
          </x14:formula1>
          <xm:sqref>E14</xm:sqref>
        </x14:dataValidation>
        <x14:dataValidation type="list" allowBlank="1" showInputMessage="1" showErrorMessage="1" xr:uid="{9BB0952D-ADD8-4126-8071-5A89BE84B154}">
          <x14:formula1>
            <xm:f>'Drop Down Values'!$L$3:$L$20</xm:f>
          </x14:formula1>
          <xm:sqref>E26:H26</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2EA28-B487-4CA3-A9AB-8325A0D7651B}">
  <sheetPr>
    <tabColor theme="0" tint="-0.499984740745262"/>
    <pageSetUpPr fitToPage="1"/>
  </sheetPr>
  <dimension ref="B2:J62"/>
  <sheetViews>
    <sheetView workbookViewId="0">
      <selection activeCell="P15" sqref="P15"/>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88</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2039</v>
      </c>
    </row>
    <row r="17" spans="2:10" ht="15.75" thickBot="1" x14ac:dyDescent="0.3"/>
    <row r="18" spans="2:10" ht="15.75" thickBot="1" x14ac:dyDescent="0.3">
      <c r="B18" s="47" t="s">
        <v>8</v>
      </c>
      <c r="C18" s="47"/>
      <c r="E18" s="4" t="s">
        <v>117</v>
      </c>
    </row>
    <row r="19" spans="2:10" ht="15.75" thickBot="1" x14ac:dyDescent="0.3">
      <c r="B19" s="3"/>
      <c r="C19" s="3"/>
    </row>
    <row r="20" spans="2:10" ht="15.75" thickBot="1" x14ac:dyDescent="0.3">
      <c r="B20" s="47" t="s">
        <v>9</v>
      </c>
      <c r="C20" s="47"/>
      <c r="E20" s="8">
        <v>300000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49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69" t="s">
        <v>171</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6747CEC-9A51-4AA6-A47D-F3E327BC0BD7}">
          <x14:formula1>
            <xm:f>'Drop Down Values'!$D$3:$D$6</xm:f>
          </x14:formula1>
          <xm:sqref>E24</xm:sqref>
        </x14:dataValidation>
        <x14:dataValidation type="list" allowBlank="1" showInputMessage="1" showErrorMessage="1" xr:uid="{C6E558B7-1FB9-40A1-A319-8B1CFCFF3B32}">
          <x14:formula1>
            <xm:f>'Drop Down Values'!$F$3:$F$5</xm:f>
          </x14:formula1>
          <xm:sqref>E12</xm:sqref>
        </x14:dataValidation>
        <x14:dataValidation type="list" allowBlank="1" showInputMessage="1" showErrorMessage="1" xr:uid="{74987E26-D60E-4E31-AD3A-65D7E064CAB3}">
          <x14:formula1>
            <xm:f>'Drop Down Values'!$J$3:$J$6</xm:f>
          </x14:formula1>
          <xm:sqref>E18</xm:sqref>
        </x14:dataValidation>
        <x14:dataValidation type="list" allowBlank="1" showInputMessage="1" showErrorMessage="1" xr:uid="{C9ED4E63-BE40-4865-9994-32EE799DFED6}">
          <x14:formula1>
            <xm:f>'Drop Down Values'!$B$3:$B$19</xm:f>
          </x14:formula1>
          <xm:sqref>F12</xm:sqref>
        </x14:dataValidation>
        <x14:dataValidation type="list" allowBlank="1" showInputMessage="1" showErrorMessage="1" xr:uid="{D88B1F11-2C85-48A2-B37C-729AB44A2067}">
          <x14:formula1>
            <xm:f>'Drop Down Values'!$B$3:$B$20</xm:f>
          </x14:formula1>
          <xm:sqref>E10</xm:sqref>
        </x14:dataValidation>
        <x14:dataValidation type="list" allowBlank="1" showInputMessage="1" showErrorMessage="1" xr:uid="{6EB5BCE0-C77B-4389-8702-DF14EEA0D7E1}">
          <x14:formula1>
            <xm:f>'Drop Down Values'!$H$3:$H$7</xm:f>
          </x14:formula1>
          <xm:sqref>E14</xm:sqref>
        </x14:dataValidation>
        <x14:dataValidation type="list" allowBlank="1" showInputMessage="1" showErrorMessage="1" xr:uid="{24364819-1B24-44CD-BE34-5D7CB19D1D13}">
          <x14:formula1>
            <xm:f>'Drop Down Values'!$L$3:$L$20</xm:f>
          </x14:formula1>
          <xm:sqref>E26:H26</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E9723-D064-45F1-B51E-32DD7BF9DA4F}">
  <sheetPr>
    <tabColor rgb="FFFFFF00"/>
    <pageSetUpPr fitToPage="1"/>
  </sheetPr>
  <dimension ref="B2:J62"/>
  <sheetViews>
    <sheetView workbookViewId="0">
      <selection activeCell="E48" sqref="E48"/>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89</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2033</v>
      </c>
    </row>
    <row r="17" spans="2:10" ht="15.75" thickBot="1" x14ac:dyDescent="0.3"/>
    <row r="18" spans="2:10" ht="15.75" thickBot="1" x14ac:dyDescent="0.3">
      <c r="B18" s="47" t="s">
        <v>8</v>
      </c>
      <c r="C18" s="47"/>
      <c r="E18" s="4" t="s">
        <v>116</v>
      </c>
    </row>
    <row r="19" spans="2:10" ht="15.75" thickBot="1" x14ac:dyDescent="0.3">
      <c r="B19" s="3"/>
      <c r="C19" s="3"/>
    </row>
    <row r="20" spans="2:10" ht="15.75" thickBot="1" x14ac:dyDescent="0.3">
      <c r="B20" s="47" t="s">
        <v>9</v>
      </c>
      <c r="C20" s="47"/>
      <c r="E20" s="8">
        <v>100000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49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69" t="s">
        <v>172</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7CEBF776-1D11-4FAF-8CE2-CAE2F1CCB377}">
          <x14:formula1>
            <xm:f>'Drop Down Values'!$F$3:$F$5</xm:f>
          </x14:formula1>
          <xm:sqref>E12</xm:sqref>
        </x14:dataValidation>
        <x14:dataValidation type="list" allowBlank="1" showInputMessage="1" showErrorMessage="1" xr:uid="{FA238BB4-A21A-48EE-A518-7FD55E945223}">
          <x14:formula1>
            <xm:f>'Drop Down Values'!$D$3:$D$6</xm:f>
          </x14:formula1>
          <xm:sqref>E24</xm:sqref>
        </x14:dataValidation>
        <x14:dataValidation type="list" allowBlank="1" showInputMessage="1" showErrorMessage="1" xr:uid="{9191E041-4429-45F8-80B0-A56F2D50F6F0}">
          <x14:formula1>
            <xm:f>'Drop Down Values'!$J$3:$J$6</xm:f>
          </x14:formula1>
          <xm:sqref>E18</xm:sqref>
        </x14:dataValidation>
        <x14:dataValidation type="list" allowBlank="1" showInputMessage="1" showErrorMessage="1" xr:uid="{6E91F510-D6CE-478D-9286-60C704540DCC}">
          <x14:formula1>
            <xm:f>'Drop Down Values'!$B$3:$B$19</xm:f>
          </x14:formula1>
          <xm:sqref>F12 E10</xm:sqref>
        </x14:dataValidation>
        <x14:dataValidation type="list" allowBlank="1" showInputMessage="1" showErrorMessage="1" xr:uid="{DBB0C7D6-184D-4F8F-B791-E2BE9BB3956C}">
          <x14:formula1>
            <xm:f>'Drop Down Values'!$H$3:$H$7</xm:f>
          </x14:formula1>
          <xm:sqref>E14</xm:sqref>
        </x14:dataValidation>
        <x14:dataValidation type="list" allowBlank="1" showInputMessage="1" showErrorMessage="1" xr:uid="{44561EF2-A49E-4D6C-96EC-CECFD4F25D13}">
          <x14:formula1>
            <xm:f>'Drop Down Values'!$L$3:$L$20</xm:f>
          </x14:formula1>
          <xm:sqref>E26:H26</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DEF9-3C8D-432F-9215-CDFAA573126E}">
  <sheetPr>
    <tabColor rgb="FFFFFF00"/>
    <pageSetUpPr fitToPage="1"/>
  </sheetPr>
  <dimension ref="B2:J62"/>
  <sheetViews>
    <sheetView workbookViewId="0">
      <selection activeCell="Q33" sqref="Q33"/>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90</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2035</v>
      </c>
    </row>
    <row r="17" spans="2:10" ht="15.75" thickBot="1" x14ac:dyDescent="0.3"/>
    <row r="18" spans="2:10" ht="15.75" thickBot="1" x14ac:dyDescent="0.3">
      <c r="B18" s="47" t="s">
        <v>8</v>
      </c>
      <c r="C18" s="47"/>
      <c r="E18" s="4" t="s">
        <v>117</v>
      </c>
    </row>
    <row r="19" spans="2:10" ht="15.75" thickBot="1" x14ac:dyDescent="0.3">
      <c r="B19" s="3"/>
      <c r="C19" s="3"/>
    </row>
    <row r="20" spans="2:10" ht="15.75" thickBot="1" x14ac:dyDescent="0.3">
      <c r="B20" s="47" t="s">
        <v>9</v>
      </c>
      <c r="C20" s="47"/>
      <c r="E20" s="8">
        <v>150000</v>
      </c>
      <c r="F20" t="s">
        <v>129</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49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187</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811D6D31-B30F-407B-B96D-A50A8F2604B9}">
          <x14:formula1>
            <xm:f>'Drop Down Values'!$D$3:$D$6</xm:f>
          </x14:formula1>
          <xm:sqref>E24</xm:sqref>
        </x14:dataValidation>
        <x14:dataValidation type="list" allowBlank="1" showInputMessage="1" showErrorMessage="1" xr:uid="{25721636-240B-4378-9B80-B997D27E0AAA}">
          <x14:formula1>
            <xm:f>'Drop Down Values'!$F$3:$F$5</xm:f>
          </x14:formula1>
          <xm:sqref>E12</xm:sqref>
        </x14:dataValidation>
        <x14:dataValidation type="list" allowBlank="1" showInputMessage="1" showErrorMessage="1" xr:uid="{FCB4831F-581D-4985-8F98-B5BD967F707C}">
          <x14:formula1>
            <xm:f>'Drop Down Values'!$J$3:$J$6</xm:f>
          </x14:formula1>
          <xm:sqref>E18</xm:sqref>
        </x14:dataValidation>
        <x14:dataValidation type="list" allowBlank="1" showInputMessage="1" showErrorMessage="1" xr:uid="{FE8B2827-D9A9-4002-A45D-17EA3BB7BF4D}">
          <x14:formula1>
            <xm:f>'Drop Down Values'!$B$3:$B$19</xm:f>
          </x14:formula1>
          <xm:sqref>F12 E10</xm:sqref>
        </x14:dataValidation>
        <x14:dataValidation type="list" allowBlank="1" showInputMessage="1" showErrorMessage="1" xr:uid="{27698985-9764-4DC7-AA00-95F664B5B38C}">
          <x14:formula1>
            <xm:f>'Drop Down Values'!$H$3:$H$7</xm:f>
          </x14:formula1>
          <xm:sqref>E14</xm:sqref>
        </x14:dataValidation>
        <x14:dataValidation type="list" allowBlank="1" showInputMessage="1" showErrorMessage="1" xr:uid="{63EDE450-80D2-4792-A66E-E7230A94B94F}">
          <x14:formula1>
            <xm:f>'Drop Down Values'!$L$3:$L$20</xm:f>
          </x14:formula1>
          <xm:sqref>E26:H26</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F7C8-2EE2-4B28-8A3E-D586F761270D}">
  <sheetPr>
    <tabColor rgb="FFFF0000"/>
    <pageSetUpPr fitToPage="1"/>
  </sheetPr>
  <dimension ref="B2:J62"/>
  <sheetViews>
    <sheetView topLeftCell="A16" workbookViewId="0">
      <selection activeCell="E30" sqref="E30:J4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45874</v>
      </c>
    </row>
    <row r="7" spans="2:10" ht="15.75" thickBot="1" x14ac:dyDescent="0.3"/>
    <row r="8" spans="2:10" ht="15.75" thickBot="1" x14ac:dyDescent="0.3">
      <c r="B8" s="47" t="s">
        <v>1</v>
      </c>
      <c r="C8" s="47"/>
      <c r="E8" s="49" t="s">
        <v>91</v>
      </c>
      <c r="F8" s="50"/>
      <c r="G8" s="50"/>
      <c r="H8" s="50"/>
      <c r="I8" s="51"/>
    </row>
    <row r="9" spans="2:10" ht="15.75" thickBot="1" x14ac:dyDescent="0.3"/>
    <row r="10" spans="2:10" ht="15.75" thickBot="1" x14ac:dyDescent="0.3">
      <c r="B10" s="47" t="s">
        <v>6</v>
      </c>
      <c r="C10" s="47"/>
      <c r="E10" s="4" t="s">
        <v>21</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2028</v>
      </c>
    </row>
    <row r="17" spans="2:10" ht="15.75" thickBot="1" x14ac:dyDescent="0.3"/>
    <row r="18" spans="2:10" ht="15.75" thickBot="1" x14ac:dyDescent="0.3">
      <c r="B18" s="47" t="s">
        <v>8</v>
      </c>
      <c r="C18" s="47"/>
      <c r="E18" s="4" t="s">
        <v>116</v>
      </c>
    </row>
    <row r="19" spans="2:10" ht="15.75" thickBot="1" x14ac:dyDescent="0.3">
      <c r="B19" s="3"/>
      <c r="C19" s="3"/>
    </row>
    <row r="20" spans="2:10" ht="15.75" thickBot="1" x14ac:dyDescent="0.3">
      <c r="B20" s="47" t="s">
        <v>9</v>
      </c>
      <c r="C20" s="47"/>
      <c r="E20" s="8">
        <v>400000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58</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189</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93DA926-0CD5-4C09-9BBE-C5817439887D}">
          <x14:formula1>
            <xm:f>'Drop Down Values'!$F$3:$F$5</xm:f>
          </x14:formula1>
          <xm:sqref>E12</xm:sqref>
        </x14:dataValidation>
        <x14:dataValidation type="list" allowBlank="1" showInputMessage="1" showErrorMessage="1" xr:uid="{1907D8CA-CC36-42B5-AD75-E964F3911800}">
          <x14:formula1>
            <xm:f>'Drop Down Values'!$D$3:$D$6</xm:f>
          </x14:formula1>
          <xm:sqref>E24</xm:sqref>
        </x14:dataValidation>
        <x14:dataValidation type="list" allowBlank="1" showInputMessage="1" showErrorMessage="1" xr:uid="{E838BC3B-C741-4BA3-91C1-D36B2C597AD0}">
          <x14:formula1>
            <xm:f>'Drop Down Values'!$J$3:$J$6</xm:f>
          </x14:formula1>
          <xm:sqref>E18</xm:sqref>
        </x14:dataValidation>
        <x14:dataValidation type="list" allowBlank="1" showInputMessage="1" showErrorMessage="1" xr:uid="{76525239-C81D-455D-94FA-D16E38535F35}">
          <x14:formula1>
            <xm:f>'Drop Down Values'!$B$3:$B$19</xm:f>
          </x14:formula1>
          <xm:sqref>F12 E10</xm:sqref>
        </x14:dataValidation>
        <x14:dataValidation type="list" allowBlank="1" showInputMessage="1" showErrorMessage="1" xr:uid="{CFA4EC13-25C8-4EC6-85C3-9B60528C42C2}">
          <x14:formula1>
            <xm:f>'Drop Down Values'!$H$3:$H$7</xm:f>
          </x14:formula1>
          <xm:sqref>E14</xm:sqref>
        </x14:dataValidation>
        <x14:dataValidation type="list" allowBlank="1" showInputMessage="1" showErrorMessage="1" xr:uid="{379D3BB2-56F3-48F1-A38F-1B234E29E33F}">
          <x14:formula1>
            <xm:f>'Drop Down Values'!$L$3:$L$20</xm:f>
          </x14:formula1>
          <xm:sqref>E26:H26</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56388-959C-4C56-8681-CB6F76B6E2AF}">
  <sheetPr>
    <tabColor rgb="FFFF0000"/>
    <pageSetUpPr fitToPage="1"/>
  </sheetPr>
  <dimension ref="B2:J62"/>
  <sheetViews>
    <sheetView topLeftCell="A6" workbookViewId="0">
      <selection activeCell="E30" sqref="E30:J4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92</v>
      </c>
      <c r="F8" s="50"/>
      <c r="G8" s="50"/>
      <c r="H8" s="50"/>
      <c r="I8" s="51"/>
    </row>
    <row r="9" spans="2:10" ht="15.75" thickBot="1" x14ac:dyDescent="0.3"/>
    <row r="10" spans="2:10" ht="15.75" thickBot="1" x14ac:dyDescent="0.3">
      <c r="B10" s="47" t="s">
        <v>6</v>
      </c>
      <c r="C10" s="47"/>
      <c r="E10" s="4" t="s">
        <v>21</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t="s">
        <v>178</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177</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183</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E0234B0-B355-45B4-BC14-07CB0D5D41BF}">
          <x14:formula1>
            <xm:f>'Drop Down Values'!$D$3:$D$6</xm:f>
          </x14:formula1>
          <xm:sqref>E24</xm:sqref>
        </x14:dataValidation>
        <x14:dataValidation type="list" allowBlank="1" showInputMessage="1" showErrorMessage="1" xr:uid="{76EAE371-BD16-4BA2-B0BE-45A1D4BB0E8D}">
          <x14:formula1>
            <xm:f>'Drop Down Values'!$F$3:$F$5</xm:f>
          </x14:formula1>
          <xm:sqref>E12</xm:sqref>
        </x14:dataValidation>
        <x14:dataValidation type="list" allowBlank="1" showInputMessage="1" showErrorMessage="1" xr:uid="{C21F704C-59F6-46BB-A819-C6E6C4FBC418}">
          <x14:formula1>
            <xm:f>'Drop Down Values'!$J$3:$J$6</xm:f>
          </x14:formula1>
          <xm:sqref>E18</xm:sqref>
        </x14:dataValidation>
        <x14:dataValidation type="list" allowBlank="1" showInputMessage="1" showErrorMessage="1" xr:uid="{DDCCF0FD-AE77-40C0-B901-93150C624C20}">
          <x14:formula1>
            <xm:f>'Drop Down Values'!$B$3:$B$19</xm:f>
          </x14:formula1>
          <xm:sqref>F12 E10</xm:sqref>
        </x14:dataValidation>
        <x14:dataValidation type="list" allowBlank="1" showInputMessage="1" showErrorMessage="1" xr:uid="{5B5EB78F-B015-43C5-B408-91C697356677}">
          <x14:formula1>
            <xm:f>'Drop Down Values'!$H$3:$H$7</xm:f>
          </x14:formula1>
          <xm:sqref>E14</xm:sqref>
        </x14:dataValidation>
        <x14:dataValidation type="list" allowBlank="1" showInputMessage="1" showErrorMessage="1" xr:uid="{D810844D-E1C0-4E9A-817F-A722B7DB9CFA}">
          <x14:formula1>
            <xm:f>'Drop Down Values'!$L$3:$L$20</xm:f>
          </x14:formula1>
          <xm:sqref>E26:H26</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A288-6651-4054-8968-62CED06169BE}">
  <sheetPr>
    <tabColor rgb="FFFF0000"/>
    <pageSetUpPr fitToPage="1"/>
  </sheetPr>
  <dimension ref="B2:J62"/>
  <sheetViews>
    <sheetView workbookViewId="0"/>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93</v>
      </c>
      <c r="F8" s="50"/>
      <c r="G8" s="50"/>
      <c r="H8" s="50"/>
      <c r="I8" s="51"/>
    </row>
    <row r="9" spans="2:10" ht="15.75" thickBot="1" x14ac:dyDescent="0.3"/>
    <row r="10" spans="2:10" ht="15.75" thickBot="1" x14ac:dyDescent="0.3">
      <c r="B10" s="47" t="s">
        <v>6</v>
      </c>
      <c r="C10" s="47"/>
      <c r="E10" s="4" t="s">
        <v>21</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2027</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1000000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184</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E88B813-D431-4C18-B678-83581FB7E24E}">
          <x14:formula1>
            <xm:f>'Drop Down Values'!$F$3:$F$5</xm:f>
          </x14:formula1>
          <xm:sqref>E12</xm:sqref>
        </x14:dataValidation>
        <x14:dataValidation type="list" allowBlank="1" showInputMessage="1" showErrorMessage="1" xr:uid="{04561128-7C6D-4094-B511-79D55745EE02}">
          <x14:formula1>
            <xm:f>'Drop Down Values'!$D$3:$D$6</xm:f>
          </x14:formula1>
          <xm:sqref>E24</xm:sqref>
        </x14:dataValidation>
        <x14:dataValidation type="list" allowBlank="1" showInputMessage="1" showErrorMessage="1" xr:uid="{4835E959-7659-4A20-AB4E-1BEFB8464A80}">
          <x14:formula1>
            <xm:f>'Drop Down Values'!$J$3:$J$6</xm:f>
          </x14:formula1>
          <xm:sqref>E18</xm:sqref>
        </x14:dataValidation>
        <x14:dataValidation type="list" allowBlank="1" showInputMessage="1" showErrorMessage="1" xr:uid="{475E7391-6C20-463F-A9B8-A42F84C9245D}">
          <x14:formula1>
            <xm:f>'Drop Down Values'!$B$3:$B$19</xm:f>
          </x14:formula1>
          <xm:sqref>F12 E10</xm:sqref>
        </x14:dataValidation>
        <x14:dataValidation type="list" allowBlank="1" showInputMessage="1" showErrorMessage="1" xr:uid="{AE6AD3D6-3DE1-42F5-8D41-B09D5843344F}">
          <x14:formula1>
            <xm:f>'Drop Down Values'!$H$3:$H$7</xm:f>
          </x14:formula1>
          <xm:sqref>E14</xm:sqref>
        </x14:dataValidation>
        <x14:dataValidation type="list" allowBlank="1" showInputMessage="1" showErrorMessage="1" xr:uid="{D174F127-36ED-41E7-8C74-BCEDC1F17248}">
          <x14:formula1>
            <xm:f>'Drop Down Values'!$L$3:$L$20</xm:f>
          </x14:formula1>
          <xm:sqref>E26:H26</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720A-1C62-4C1F-BABF-971C579B7D32}">
  <sheetPr>
    <tabColor rgb="FFFF0000"/>
    <pageSetUpPr fitToPage="1"/>
  </sheetPr>
  <dimension ref="B2:J62"/>
  <sheetViews>
    <sheetView workbookViewId="0"/>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94</v>
      </c>
      <c r="F8" s="50"/>
      <c r="G8" s="50"/>
      <c r="H8" s="50"/>
      <c r="I8" s="51"/>
    </row>
    <row r="9" spans="2:10" ht="15.75" thickBot="1" x14ac:dyDescent="0.3"/>
    <row r="10" spans="2:10" ht="15.75" thickBot="1" x14ac:dyDescent="0.3">
      <c r="B10" s="47" t="s">
        <v>6</v>
      </c>
      <c r="C10" s="47"/>
      <c r="E10" s="4" t="s">
        <v>21</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2034</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500000</v>
      </c>
      <c r="F20" t="s">
        <v>130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59</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173</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568CBA8-41F1-44F7-AEA6-E74B96A869D1}">
          <x14:formula1>
            <xm:f>'Drop Down Values'!$D$3:$D$6</xm:f>
          </x14:formula1>
          <xm:sqref>E24</xm:sqref>
        </x14:dataValidation>
        <x14:dataValidation type="list" allowBlank="1" showInputMessage="1" showErrorMessage="1" xr:uid="{F09BCFDA-F200-462F-A1A8-892ABC6AFA8D}">
          <x14:formula1>
            <xm:f>'Drop Down Values'!$F$3:$F$5</xm:f>
          </x14:formula1>
          <xm:sqref>E12</xm:sqref>
        </x14:dataValidation>
        <x14:dataValidation type="list" allowBlank="1" showInputMessage="1" showErrorMessage="1" xr:uid="{FED6479D-A7C9-44E4-B873-953D85FBB4AD}">
          <x14:formula1>
            <xm:f>'Drop Down Values'!$J$3:$J$6</xm:f>
          </x14:formula1>
          <xm:sqref>E18</xm:sqref>
        </x14:dataValidation>
        <x14:dataValidation type="list" allowBlank="1" showInputMessage="1" showErrorMessage="1" xr:uid="{D617DA31-E2D2-431A-8AC4-A458532E0A92}">
          <x14:formula1>
            <xm:f>'Drop Down Values'!$B$3:$B$19</xm:f>
          </x14:formula1>
          <xm:sqref>F12 E10</xm:sqref>
        </x14:dataValidation>
        <x14:dataValidation type="list" allowBlank="1" showInputMessage="1" showErrorMessage="1" xr:uid="{D2A6FC88-29AF-475A-80BE-362B13C573FF}">
          <x14:formula1>
            <xm:f>'Drop Down Values'!$H$3:$H$7</xm:f>
          </x14:formula1>
          <xm:sqref>E14</xm:sqref>
        </x14:dataValidation>
        <x14:dataValidation type="list" allowBlank="1" showInputMessage="1" showErrorMessage="1" xr:uid="{A51F0971-F9A5-4BE0-AA5D-18BA7D514697}">
          <x14:formula1>
            <xm:f>'Drop Down Values'!$L$3:$L$20</xm:f>
          </x14:formula1>
          <xm:sqref>E26:H26</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4DDBF-D1E0-40E6-B42C-FBF005B45770}">
  <sheetPr>
    <tabColor rgb="FFFF0000"/>
    <pageSetUpPr fitToPage="1"/>
  </sheetPr>
  <dimension ref="B2:J62"/>
  <sheetViews>
    <sheetView workbookViewId="0">
      <selection activeCell="E16" sqref="E16"/>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95</v>
      </c>
      <c r="F8" s="50"/>
      <c r="G8" s="50"/>
      <c r="H8" s="50"/>
      <c r="I8" s="51"/>
    </row>
    <row r="9" spans="2:10" ht="15.75" thickBot="1" x14ac:dyDescent="0.3"/>
    <row r="10" spans="2:10" ht="15.75" thickBot="1" x14ac:dyDescent="0.3">
      <c r="B10" s="47" t="s">
        <v>6</v>
      </c>
      <c r="C10" s="47"/>
      <c r="E10" s="4" t="s">
        <v>21</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t="s">
        <v>178</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177</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174</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B7B9CC57-D231-412C-8C4C-F8FA1861B9DC}">
          <x14:formula1>
            <xm:f>'Drop Down Values'!$F$3:$F$5</xm:f>
          </x14:formula1>
          <xm:sqref>E12</xm:sqref>
        </x14:dataValidation>
        <x14:dataValidation type="list" allowBlank="1" showInputMessage="1" showErrorMessage="1" xr:uid="{F221FFB6-BCE6-44F9-8EFA-F213BFBD668F}">
          <x14:formula1>
            <xm:f>'Drop Down Values'!$D$3:$D$6</xm:f>
          </x14:formula1>
          <xm:sqref>E24</xm:sqref>
        </x14:dataValidation>
        <x14:dataValidation type="list" allowBlank="1" showInputMessage="1" showErrorMessage="1" xr:uid="{03568561-0177-4D76-AD76-E18CE57020ED}">
          <x14:formula1>
            <xm:f>'Drop Down Values'!$J$3:$J$6</xm:f>
          </x14:formula1>
          <xm:sqref>E18</xm:sqref>
        </x14:dataValidation>
        <x14:dataValidation type="list" allowBlank="1" showInputMessage="1" showErrorMessage="1" xr:uid="{022E31EC-0F70-45C1-ADEA-9800E5176F5E}">
          <x14:formula1>
            <xm:f>'Drop Down Values'!$B$3:$B$19</xm:f>
          </x14:formula1>
          <xm:sqref>F12 E10</xm:sqref>
        </x14:dataValidation>
        <x14:dataValidation type="list" allowBlank="1" showInputMessage="1" showErrorMessage="1" xr:uid="{4A11B42B-13D5-48A2-982E-EE7B4F719E5C}">
          <x14:formula1>
            <xm:f>'Drop Down Values'!$H$3:$H$7</xm:f>
          </x14:formula1>
          <xm:sqref>E14</xm:sqref>
        </x14:dataValidation>
        <x14:dataValidation type="list" allowBlank="1" showInputMessage="1" showErrorMessage="1" xr:uid="{318540F1-DC2F-4C0A-8595-84B350534A15}">
          <x14:formula1>
            <xm:f>'Drop Down Values'!$L$3:$L$20</xm:f>
          </x14:formula1>
          <xm:sqref>E26:H26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75FE7-9814-4516-AAB7-4C46D60F1D1E}">
  <dimension ref="B1:C13"/>
  <sheetViews>
    <sheetView workbookViewId="0">
      <selection activeCell="B1" sqref="B1"/>
    </sheetView>
  </sheetViews>
  <sheetFormatPr defaultRowHeight="15" x14ac:dyDescent="0.25"/>
  <cols>
    <col min="2" max="2" width="26.7109375" bestFit="1" customWidth="1"/>
    <col min="3" max="3" width="22" bestFit="1" customWidth="1"/>
    <col min="4" max="5" width="12.7109375" bestFit="1" customWidth="1"/>
    <col min="6" max="8" width="5" bestFit="1" customWidth="1"/>
    <col min="9" max="9" width="11.28515625" bestFit="1" customWidth="1"/>
  </cols>
  <sheetData>
    <row r="1" spans="2:3" x14ac:dyDescent="0.25">
      <c r="B1" s="21" t="s">
        <v>6</v>
      </c>
      <c r="C1" t="s">
        <v>25</v>
      </c>
    </row>
    <row r="2" spans="2:3" x14ac:dyDescent="0.25">
      <c r="B2" s="21" t="s">
        <v>12</v>
      </c>
      <c r="C2" t="s">
        <v>56</v>
      </c>
    </row>
    <row r="4" spans="2:3" x14ac:dyDescent="0.25">
      <c r="B4" s="21" t="s">
        <v>121</v>
      </c>
      <c r="C4" t="s">
        <v>176</v>
      </c>
    </row>
    <row r="5" spans="2:3" x14ac:dyDescent="0.25">
      <c r="B5" s="22">
        <v>2026</v>
      </c>
      <c r="C5" s="33">
        <v>0</v>
      </c>
    </row>
    <row r="6" spans="2:3" x14ac:dyDescent="0.25">
      <c r="B6" s="23" t="s">
        <v>76</v>
      </c>
      <c r="C6" s="33">
        <v>0</v>
      </c>
    </row>
    <row r="7" spans="2:3" x14ac:dyDescent="0.25">
      <c r="B7" s="22">
        <v>2027</v>
      </c>
      <c r="C7" s="33">
        <v>0</v>
      </c>
    </row>
    <row r="8" spans="2:3" x14ac:dyDescent="0.25">
      <c r="B8" s="23" t="s">
        <v>77</v>
      </c>
      <c r="C8" s="33">
        <v>0</v>
      </c>
    </row>
    <row r="9" spans="2:3" x14ac:dyDescent="0.25">
      <c r="B9" s="22">
        <v>2029</v>
      </c>
      <c r="C9" s="33">
        <v>0</v>
      </c>
    </row>
    <row r="10" spans="2:3" x14ac:dyDescent="0.25">
      <c r="B10" s="23" t="s">
        <v>75</v>
      </c>
      <c r="C10" s="33">
        <v>0</v>
      </c>
    </row>
    <row r="11" spans="2:3" x14ac:dyDescent="0.25">
      <c r="B11" s="22">
        <v>2031</v>
      </c>
      <c r="C11" s="33">
        <v>70000</v>
      </c>
    </row>
    <row r="12" spans="2:3" x14ac:dyDescent="0.25">
      <c r="B12" s="23" t="s">
        <v>182</v>
      </c>
      <c r="C12" s="33">
        <v>70000</v>
      </c>
    </row>
    <row r="13" spans="2:3" x14ac:dyDescent="0.25">
      <c r="B13" s="22" t="s">
        <v>122</v>
      </c>
      <c r="C13" s="33">
        <v>70000</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F3EE9-9456-4C33-9EA5-846AB7F7E828}">
  <sheetPr>
    <tabColor rgb="FFFF0000"/>
    <pageSetUpPr fitToPage="1"/>
  </sheetPr>
  <dimension ref="B2:J62"/>
  <sheetViews>
    <sheetView workbookViewId="0">
      <selection activeCell="F16" sqref="F16"/>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96</v>
      </c>
      <c r="F8" s="50"/>
      <c r="G8" s="50"/>
      <c r="H8" s="50"/>
      <c r="I8" s="51"/>
    </row>
    <row r="9" spans="2:10" ht="15.75" thickBot="1" x14ac:dyDescent="0.3"/>
    <row r="10" spans="2:10" ht="15.75" thickBot="1" x14ac:dyDescent="0.3">
      <c r="B10" s="47" t="s">
        <v>6</v>
      </c>
      <c r="C10" s="47"/>
      <c r="E10" s="4" t="s">
        <v>21</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t="s">
        <v>178</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177</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175</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7A3CE022-6A3C-493C-A8F0-3CA89D95968B}">
          <x14:formula1>
            <xm:f>'Drop Down Values'!$D$3:$D$6</xm:f>
          </x14:formula1>
          <xm:sqref>E24</xm:sqref>
        </x14:dataValidation>
        <x14:dataValidation type="list" allowBlank="1" showInputMessage="1" showErrorMessage="1" xr:uid="{95F5D493-C81A-4051-B21C-D43CB7F04A24}">
          <x14:formula1>
            <xm:f>'Drop Down Values'!$F$3:$F$5</xm:f>
          </x14:formula1>
          <xm:sqref>E12</xm:sqref>
        </x14:dataValidation>
        <x14:dataValidation type="list" allowBlank="1" showInputMessage="1" showErrorMessage="1" xr:uid="{0A95CB98-D91C-4F0C-9792-8FC08F4D989A}">
          <x14:formula1>
            <xm:f>'Drop Down Values'!$J$3:$J$6</xm:f>
          </x14:formula1>
          <xm:sqref>E18</xm:sqref>
        </x14:dataValidation>
        <x14:dataValidation type="list" allowBlank="1" showInputMessage="1" showErrorMessage="1" xr:uid="{89091CD9-A9A9-41F6-8F6C-35291A8906A6}">
          <x14:formula1>
            <xm:f>'Drop Down Values'!$B$3:$B$19</xm:f>
          </x14:formula1>
          <xm:sqref>F12 E10</xm:sqref>
        </x14:dataValidation>
        <x14:dataValidation type="list" allowBlank="1" showInputMessage="1" showErrorMessage="1" xr:uid="{68E30943-5573-45D3-AF9D-E769DB73312E}">
          <x14:formula1>
            <xm:f>'Drop Down Values'!$H$3:$H$7</xm:f>
          </x14:formula1>
          <xm:sqref>E14</xm:sqref>
        </x14:dataValidation>
        <x14:dataValidation type="list" allowBlank="1" showInputMessage="1" showErrorMessage="1" xr:uid="{26695AEE-577A-46D7-A1AF-D3C647EE6F60}">
          <x14:formula1>
            <xm:f>'Drop Down Values'!$L$3:$L$20</xm:f>
          </x14:formula1>
          <xm:sqref>E26:H26</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353D7-8035-46FA-AFD9-FA451475C392}">
  <sheetPr>
    <tabColor rgb="FFFF0000"/>
    <pageSetUpPr fitToPage="1"/>
  </sheetPr>
  <dimension ref="B2:J62"/>
  <sheetViews>
    <sheetView topLeftCell="A18" workbookViewId="0">
      <selection activeCell="E30" sqref="E30:J4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45524</v>
      </c>
    </row>
    <row r="7" spans="2:10" ht="15.75" thickBot="1" x14ac:dyDescent="0.3"/>
    <row r="8" spans="2:10" ht="15.75" thickBot="1" x14ac:dyDescent="0.3">
      <c r="B8" s="47" t="s">
        <v>1</v>
      </c>
      <c r="C8" s="47"/>
      <c r="E8" s="49" t="s">
        <v>97</v>
      </c>
      <c r="F8" s="50"/>
      <c r="G8" s="50"/>
      <c r="H8" s="50"/>
      <c r="I8" s="51"/>
    </row>
    <row r="9" spans="2:10" ht="15.75" thickBot="1" x14ac:dyDescent="0.3"/>
    <row r="10" spans="2:10" ht="15.75" thickBot="1" x14ac:dyDescent="0.3">
      <c r="B10" s="47" t="s">
        <v>6</v>
      </c>
      <c r="C10" s="47"/>
      <c r="E10" s="4" t="s">
        <v>21</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2045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69" t="s">
        <v>131</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7C477E1-913F-4D23-B595-A38500D31304}">
          <x14:formula1>
            <xm:f>'Drop Down Values'!$F$3:$F$5</xm:f>
          </x14:formula1>
          <xm:sqref>E12</xm:sqref>
        </x14:dataValidation>
        <x14:dataValidation type="list" allowBlank="1" showInputMessage="1" showErrorMessage="1" xr:uid="{424CE60A-ADAE-4068-AAA0-6B57CE41D2E4}">
          <x14:formula1>
            <xm:f>'Drop Down Values'!$D$3:$D$6</xm:f>
          </x14:formula1>
          <xm:sqref>E24</xm:sqref>
        </x14:dataValidation>
        <x14:dataValidation type="list" allowBlank="1" showInputMessage="1" showErrorMessage="1" xr:uid="{FB56CA6A-B13F-4065-8ABF-ED5C836DFC6E}">
          <x14:formula1>
            <xm:f>'Drop Down Values'!$J$3:$J$6</xm:f>
          </x14:formula1>
          <xm:sqref>E18</xm:sqref>
        </x14:dataValidation>
        <x14:dataValidation type="list" allowBlank="1" showInputMessage="1" showErrorMessage="1" xr:uid="{B32A3790-0B18-44B0-9128-BE94AF4D262F}">
          <x14:formula1>
            <xm:f>'Drop Down Values'!$B$3:$B$19</xm:f>
          </x14:formula1>
          <xm:sqref>F12 E10</xm:sqref>
        </x14:dataValidation>
        <x14:dataValidation type="list" allowBlank="1" showInputMessage="1" showErrorMessage="1" xr:uid="{FA844931-0CB6-45D1-9407-3588ADE68BC4}">
          <x14:formula1>
            <xm:f>'Drop Down Values'!$H$3:$H$7</xm:f>
          </x14:formula1>
          <xm:sqref>E14</xm:sqref>
        </x14:dataValidation>
        <x14:dataValidation type="list" allowBlank="1" showInputMessage="1" showErrorMessage="1" xr:uid="{D570ACAD-FD1F-49B1-9765-ED340AF6A803}">
          <x14:formula1>
            <xm:f>'Drop Down Values'!$L$3:$L$20</xm:f>
          </x14:formula1>
          <xm:sqref>E26:H26</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E9F5-1622-4602-950D-FA9917C2F25E}">
  <sheetPr>
    <tabColor theme="0" tint="-0.499984740745262"/>
    <pageSetUpPr fitToPage="1"/>
  </sheetPr>
  <dimension ref="B2:J62"/>
  <sheetViews>
    <sheetView topLeftCell="A9" workbookViewId="0">
      <selection activeCell="E10" sqref="E10"/>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45524</v>
      </c>
    </row>
    <row r="5" spans="2:10" ht="15.75" thickBot="1" x14ac:dyDescent="0.3">
      <c r="C5" s="2"/>
    </row>
    <row r="6" spans="2:10" ht="15.75" thickBot="1" x14ac:dyDescent="0.3">
      <c r="B6" s="47" t="s">
        <v>5</v>
      </c>
      <c r="C6" s="47"/>
      <c r="E6" s="6">
        <v>45524</v>
      </c>
    </row>
    <row r="7" spans="2:10" ht="15.75" thickBot="1" x14ac:dyDescent="0.3"/>
    <row r="8" spans="2:10" ht="15.75" thickBot="1" x14ac:dyDescent="0.3">
      <c r="B8" s="47" t="s">
        <v>1</v>
      </c>
      <c r="C8" s="47"/>
      <c r="E8" s="49" t="s">
        <v>98</v>
      </c>
      <c r="F8" s="50"/>
      <c r="G8" s="50"/>
      <c r="H8" s="50"/>
      <c r="I8" s="51"/>
    </row>
    <row r="9" spans="2:10" ht="15.75" thickBot="1" x14ac:dyDescent="0.3"/>
    <row r="10" spans="2:10" ht="15.75" thickBot="1" x14ac:dyDescent="0.3">
      <c r="B10" s="47" t="s">
        <v>6</v>
      </c>
      <c r="C10" s="47"/>
      <c r="E10" s="4" t="s">
        <v>79</v>
      </c>
    </row>
    <row r="11" spans="2:10" ht="15.75" thickBot="1" x14ac:dyDescent="0.3"/>
    <row r="12" spans="2:10" ht="15.75" thickBot="1" x14ac:dyDescent="0.3">
      <c r="B12" s="47" t="s">
        <v>34</v>
      </c>
      <c r="C12" s="47"/>
      <c r="E12" s="4" t="s">
        <v>37</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32</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69" t="s">
        <v>63</v>
      </c>
      <c r="F30" s="53"/>
      <c r="G30" s="53"/>
      <c r="H30" s="53"/>
      <c r="I30" s="53"/>
      <c r="J30" s="54"/>
    </row>
    <row r="31" spans="2:10" x14ac:dyDescent="0.25">
      <c r="E31" s="55"/>
      <c r="F31" s="56"/>
      <c r="G31" s="56"/>
      <c r="H31" s="56"/>
      <c r="I31" s="56"/>
      <c r="J31" s="57"/>
    </row>
    <row r="32" spans="2:10" x14ac:dyDescent="0.25">
      <c r="E32" s="55"/>
      <c r="F32" s="56"/>
      <c r="G32" s="56"/>
      <c r="H32" s="56"/>
      <c r="I32" s="56"/>
      <c r="J32" s="57"/>
    </row>
    <row r="33" spans="5:10" x14ac:dyDescent="0.25">
      <c r="E33" s="55"/>
      <c r="F33" s="56"/>
      <c r="G33" s="56"/>
      <c r="H33" s="56"/>
      <c r="I33" s="56"/>
      <c r="J33" s="57"/>
    </row>
    <row r="34" spans="5:10" x14ac:dyDescent="0.25">
      <c r="E34" s="55"/>
      <c r="F34" s="56"/>
      <c r="G34" s="56"/>
      <c r="H34" s="56"/>
      <c r="I34" s="56"/>
      <c r="J34" s="57"/>
    </row>
    <row r="35" spans="5:10" x14ac:dyDescent="0.25">
      <c r="E35" s="55"/>
      <c r="F35" s="56"/>
      <c r="G35" s="56"/>
      <c r="H35" s="56"/>
      <c r="I35" s="56"/>
      <c r="J35" s="57"/>
    </row>
    <row r="36" spans="5:10" x14ac:dyDescent="0.25">
      <c r="E36" s="55"/>
      <c r="F36" s="56"/>
      <c r="G36" s="56"/>
      <c r="H36" s="56"/>
      <c r="I36" s="56"/>
      <c r="J36" s="57"/>
    </row>
    <row r="37" spans="5:10" x14ac:dyDescent="0.25">
      <c r="E37" s="55"/>
      <c r="F37" s="56"/>
      <c r="G37" s="56"/>
      <c r="H37" s="56"/>
      <c r="I37" s="56"/>
      <c r="J37" s="57"/>
    </row>
    <row r="38" spans="5:10" x14ac:dyDescent="0.25">
      <c r="E38" s="55"/>
      <c r="F38" s="56"/>
      <c r="G38" s="56"/>
      <c r="H38" s="56"/>
      <c r="I38" s="56"/>
      <c r="J38" s="57"/>
    </row>
    <row r="39" spans="5:10" x14ac:dyDescent="0.25">
      <c r="E39" s="55"/>
      <c r="F39" s="56"/>
      <c r="G39" s="56"/>
      <c r="H39" s="56"/>
      <c r="I39" s="56"/>
      <c r="J39" s="57"/>
    </row>
    <row r="40" spans="5:10" x14ac:dyDescent="0.25">
      <c r="E40" s="55"/>
      <c r="F40" s="56"/>
      <c r="G40" s="56"/>
      <c r="H40" s="56"/>
      <c r="I40" s="56"/>
      <c r="J40" s="57"/>
    </row>
    <row r="41" spans="5:10" x14ac:dyDescent="0.25">
      <c r="E41" s="55"/>
      <c r="F41" s="56"/>
      <c r="G41" s="56"/>
      <c r="H41" s="56"/>
      <c r="I41" s="56"/>
      <c r="J41" s="57"/>
    </row>
    <row r="42" spans="5:10" x14ac:dyDescent="0.25">
      <c r="E42" s="55"/>
      <c r="F42" s="56"/>
      <c r="G42" s="56"/>
      <c r="H42" s="56"/>
      <c r="I42" s="56"/>
      <c r="J42" s="57"/>
    </row>
    <row r="43" spans="5:10" x14ac:dyDescent="0.25">
      <c r="E43" s="55"/>
      <c r="F43" s="56"/>
      <c r="G43" s="56"/>
      <c r="H43" s="56"/>
      <c r="I43" s="56"/>
      <c r="J43" s="57"/>
    </row>
    <row r="44" spans="5:10" x14ac:dyDescent="0.25">
      <c r="E44" s="55"/>
      <c r="F44" s="56"/>
      <c r="G44" s="56"/>
      <c r="H44" s="56"/>
      <c r="I44" s="56"/>
      <c r="J44" s="57"/>
    </row>
    <row r="45" spans="5:10" x14ac:dyDescent="0.25">
      <c r="E45" s="55"/>
      <c r="F45" s="56"/>
      <c r="G45" s="56"/>
      <c r="H45" s="56"/>
      <c r="I45" s="56"/>
      <c r="J45" s="57"/>
    </row>
    <row r="46" spans="5:10" x14ac:dyDescent="0.25">
      <c r="E46" s="55"/>
      <c r="F46" s="56"/>
      <c r="G46" s="56"/>
      <c r="H46" s="56"/>
      <c r="I46" s="56"/>
      <c r="J46" s="57"/>
    </row>
    <row r="47" spans="5:10" ht="15.75" thickBot="1" x14ac:dyDescent="0.3">
      <c r="E47" s="58"/>
      <c r="F47" s="59"/>
      <c r="G47" s="59"/>
      <c r="H47" s="59"/>
      <c r="I47" s="59"/>
      <c r="J47" s="60"/>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4:C24"/>
    <mergeCell ref="B26:C26"/>
    <mergeCell ref="E26:H26"/>
    <mergeCell ref="B28:C28"/>
    <mergeCell ref="B30:C30"/>
    <mergeCell ref="E30:J47"/>
    <mergeCell ref="B22:C22"/>
    <mergeCell ref="B2:J2"/>
    <mergeCell ref="B4:C4"/>
    <mergeCell ref="B6:C6"/>
    <mergeCell ref="B8:C8"/>
    <mergeCell ref="E8:I8"/>
    <mergeCell ref="B10:C10"/>
    <mergeCell ref="B12:C12"/>
    <mergeCell ref="B14:C14"/>
    <mergeCell ref="B16:C16"/>
    <mergeCell ref="B18:C18"/>
    <mergeCell ref="B20:C20"/>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4A6AEE6D-947C-4AB3-B83E-A2C013EADDFD}">
          <x14:formula1>
            <xm:f>'Drop Down Values'!$D$3:$D$6</xm:f>
          </x14:formula1>
          <xm:sqref>E24</xm:sqref>
        </x14:dataValidation>
        <x14:dataValidation type="list" allowBlank="1" showInputMessage="1" showErrorMessage="1" xr:uid="{C52E25B1-EE98-4606-9B1E-0F8865295B65}">
          <x14:formula1>
            <xm:f>'Drop Down Values'!$F$3:$F$5</xm:f>
          </x14:formula1>
          <xm:sqref>E12</xm:sqref>
        </x14:dataValidation>
        <x14:dataValidation type="list" allowBlank="1" showInputMessage="1" showErrorMessage="1" xr:uid="{89D8FFB4-B9FC-49DA-AB50-18B39C9F794A}">
          <x14:formula1>
            <xm:f>'Drop Down Values'!$J$3:$J$6</xm:f>
          </x14:formula1>
          <xm:sqref>E18</xm:sqref>
        </x14:dataValidation>
        <x14:dataValidation type="list" allowBlank="1" showInputMessage="1" showErrorMessage="1" xr:uid="{B84F9308-6CCB-49B2-B908-903F3D7B0B00}">
          <x14:formula1>
            <xm:f>'Drop Down Values'!$B$3:$B$19</xm:f>
          </x14:formula1>
          <xm:sqref>F12</xm:sqref>
        </x14:dataValidation>
        <x14:dataValidation type="list" allowBlank="1" showInputMessage="1" showErrorMessage="1" xr:uid="{8A82B382-CD6C-49E8-9656-86D7E4098C2A}">
          <x14:formula1>
            <xm:f>'Drop Down Values'!$B$3:$B$20</xm:f>
          </x14:formula1>
          <xm:sqref>E10</xm:sqref>
        </x14:dataValidation>
        <x14:dataValidation type="list" allowBlank="1" showInputMessage="1" showErrorMessage="1" xr:uid="{1F8E1E4F-1CDB-4510-BEA1-4A5F2A131320}">
          <x14:formula1>
            <xm:f>'Drop Down Values'!$H$3:$H$7</xm:f>
          </x14:formula1>
          <xm:sqref>E14</xm:sqref>
        </x14:dataValidation>
        <x14:dataValidation type="list" allowBlank="1" showInputMessage="1" showErrorMessage="1" xr:uid="{066B4720-6DC2-4F70-A447-FD4675793B04}">
          <x14:formula1>
            <xm:f>'Drop Down Values'!$L$3:$L$20</xm:f>
          </x14:formula1>
          <xm:sqref>E26:H26</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234CB-F049-464F-B0C3-25F4C73C2712}">
  <sheetPr>
    <tabColor rgb="FF7030A0"/>
    <pageSetUpPr fitToPage="1"/>
  </sheetPr>
  <dimension ref="B2:J62"/>
  <sheetViews>
    <sheetView workbookViewId="0">
      <selection activeCell="E8" sqref="E8:I8"/>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45538</v>
      </c>
    </row>
    <row r="5" spans="2:10" ht="15.75" thickBot="1" x14ac:dyDescent="0.3">
      <c r="C5" s="2"/>
    </row>
    <row r="6" spans="2:10" ht="15.75" thickBot="1" x14ac:dyDescent="0.3">
      <c r="B6" s="47" t="s">
        <v>5</v>
      </c>
      <c r="C6" s="47"/>
      <c r="E6" s="6">
        <v>45538</v>
      </c>
    </row>
    <row r="7" spans="2:10" ht="15.75" thickBot="1" x14ac:dyDescent="0.3"/>
    <row r="8" spans="2:10" ht="15.75" thickBot="1" x14ac:dyDescent="0.3">
      <c r="B8" s="47" t="s">
        <v>1</v>
      </c>
      <c r="C8" s="47"/>
      <c r="E8" s="49" t="s">
        <v>119</v>
      </c>
      <c r="F8" s="50"/>
      <c r="G8" s="50"/>
      <c r="H8" s="50"/>
      <c r="I8" s="51"/>
    </row>
    <row r="9" spans="2:10" ht="15.75" thickBot="1" x14ac:dyDescent="0.3"/>
    <row r="10" spans="2:10" ht="15.75" thickBot="1" x14ac:dyDescent="0.3">
      <c r="B10" s="47" t="s">
        <v>6</v>
      </c>
      <c r="C10" s="47"/>
      <c r="E10" s="4" t="s">
        <v>64</v>
      </c>
    </row>
    <row r="11" spans="2:10" ht="15.75" thickBot="1" x14ac:dyDescent="0.3"/>
    <row r="12" spans="2:10" ht="15.75" thickBot="1" x14ac:dyDescent="0.3">
      <c r="B12" s="47" t="s">
        <v>34</v>
      </c>
      <c r="C12" s="47"/>
      <c r="E12" s="4" t="s">
        <v>35</v>
      </c>
    </row>
    <row r="13" spans="2:10" ht="15.75" thickBot="1" x14ac:dyDescent="0.3">
      <c r="C13" s="2"/>
    </row>
    <row r="14" spans="2:10" ht="15.75" thickBot="1" x14ac:dyDescent="0.3">
      <c r="B14" s="47" t="s">
        <v>41</v>
      </c>
      <c r="C14" s="47"/>
      <c r="E14" s="4" t="s">
        <v>38</v>
      </c>
    </row>
    <row r="15" spans="2:10" ht="15.75" thickBot="1" x14ac:dyDescent="0.3"/>
    <row r="16" spans="2:10" ht="15.75" thickBot="1" x14ac:dyDescent="0.3">
      <c r="B16" s="47" t="s">
        <v>7</v>
      </c>
      <c r="C16" s="47"/>
      <c r="E16" s="4">
        <v>2026</v>
      </c>
      <c r="G16" t="s">
        <v>100</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750000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31</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103</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2:C22"/>
    <mergeCell ref="B2:J2"/>
    <mergeCell ref="B4:C4"/>
    <mergeCell ref="B6:C6"/>
    <mergeCell ref="B8:C8"/>
    <mergeCell ref="E8:I8"/>
    <mergeCell ref="B10:C10"/>
    <mergeCell ref="B12:C12"/>
    <mergeCell ref="B14:C14"/>
    <mergeCell ref="B16:C16"/>
    <mergeCell ref="B18:C18"/>
    <mergeCell ref="B20:C20"/>
    <mergeCell ref="B24:C24"/>
    <mergeCell ref="B26:C26"/>
    <mergeCell ref="E26:H26"/>
    <mergeCell ref="B28:C28"/>
    <mergeCell ref="B30:C30"/>
    <mergeCell ref="E30:J47"/>
  </mergeCells>
  <printOptions horizontalCentered="1"/>
  <pageMargins left="0.7" right="0.7" top="0.75" bottom="0.75" header="0.3" footer="0.3"/>
  <pageSetup scale="83"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63E5BA1-87D3-4A07-AB7E-7E1FC1E22B4C}">
          <x14:formula1>
            <xm:f>'Drop Down Values'!$F$3:$F$5</xm:f>
          </x14:formula1>
          <xm:sqref>E12</xm:sqref>
        </x14:dataValidation>
        <x14:dataValidation type="list" allowBlank="1" showInputMessage="1" showErrorMessage="1" xr:uid="{59BEA71C-CA8B-452A-8547-3D647DB9A1C2}">
          <x14:formula1>
            <xm:f>'Drop Down Values'!$D$3:$D$6</xm:f>
          </x14:formula1>
          <xm:sqref>E24</xm:sqref>
        </x14:dataValidation>
        <x14:dataValidation type="list" allowBlank="1" showInputMessage="1" showErrorMessage="1" xr:uid="{100A8E40-1D57-4075-B45D-5FC7562CC6AF}">
          <x14:formula1>
            <xm:f>'Drop Down Values'!$J$3:$J$6</xm:f>
          </x14:formula1>
          <xm:sqref>E18</xm:sqref>
        </x14:dataValidation>
        <x14:dataValidation type="list" allowBlank="1" showInputMessage="1" showErrorMessage="1" xr:uid="{F84C6D22-FB80-4B51-8704-629897ECF49F}">
          <x14:formula1>
            <xm:f>'Drop Down Values'!$B$3:$B$19</xm:f>
          </x14:formula1>
          <xm:sqref>E10</xm:sqref>
        </x14:dataValidation>
        <x14:dataValidation type="list" allowBlank="1" showInputMessage="1" showErrorMessage="1" xr:uid="{211C5938-0916-4D3E-A3E3-CE852839DD88}">
          <x14:formula1>
            <xm:f>'Drop Down Values'!$H$3:$H$7</xm:f>
          </x14:formula1>
          <xm:sqref>E14</xm:sqref>
        </x14:dataValidation>
        <x14:dataValidation type="list" allowBlank="1" showInputMessage="1" showErrorMessage="1" xr:uid="{0C6CDDAC-D5D3-48EC-93A3-2C709CA29768}">
          <x14:formula1>
            <xm:f>'Drop Down Values'!$L$3:$L$20</xm:f>
          </x14:formula1>
          <xm:sqref>E26:H26</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B0CF-B9FE-4047-835D-6CF6F782E26E}">
  <sheetPr>
    <tabColor rgb="FF7030A0"/>
    <pageSetUpPr fitToPage="1"/>
  </sheetPr>
  <dimension ref="B2:J62"/>
  <sheetViews>
    <sheetView workbookViewId="0">
      <selection activeCell="G15" sqref="G15"/>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45538</v>
      </c>
    </row>
    <row r="5" spans="2:10" ht="15.75" thickBot="1" x14ac:dyDescent="0.3">
      <c r="C5" s="2"/>
    </row>
    <row r="6" spans="2:10" ht="15.75" thickBot="1" x14ac:dyDescent="0.3">
      <c r="B6" s="47" t="s">
        <v>5</v>
      </c>
      <c r="C6" s="47"/>
      <c r="E6" s="6">
        <v>45538</v>
      </c>
    </row>
    <row r="7" spans="2:10" ht="15.75" thickBot="1" x14ac:dyDescent="0.3"/>
    <row r="8" spans="2:10" ht="15.75" thickBot="1" x14ac:dyDescent="0.3">
      <c r="B8" s="47" t="s">
        <v>1</v>
      </c>
      <c r="C8" s="47"/>
      <c r="E8" s="49" t="s">
        <v>104</v>
      </c>
      <c r="F8" s="50"/>
      <c r="G8" s="50"/>
      <c r="H8" s="50"/>
      <c r="I8" s="51"/>
    </row>
    <row r="9" spans="2:10" ht="15.75" thickBot="1" x14ac:dyDescent="0.3"/>
    <row r="10" spans="2:10" ht="15.75" thickBot="1" x14ac:dyDescent="0.3">
      <c r="B10" s="47" t="s">
        <v>6</v>
      </c>
      <c r="C10" s="47"/>
      <c r="E10" s="4" t="s">
        <v>64</v>
      </c>
    </row>
    <row r="11" spans="2:10" ht="15.75" thickBot="1" x14ac:dyDescent="0.3"/>
    <row r="12" spans="2:10" ht="15.75" thickBot="1" x14ac:dyDescent="0.3">
      <c r="B12" s="47" t="s">
        <v>34</v>
      </c>
      <c r="C12" s="47"/>
      <c r="E12" s="4" t="s">
        <v>35</v>
      </c>
    </row>
    <row r="13" spans="2:10" ht="15.75" thickBot="1" x14ac:dyDescent="0.3">
      <c r="C13" s="2"/>
    </row>
    <row r="14" spans="2:10" ht="15.75" thickBot="1" x14ac:dyDescent="0.3">
      <c r="B14" s="47" t="s">
        <v>41</v>
      </c>
      <c r="C14" s="47"/>
      <c r="E14" s="4" t="s">
        <v>38</v>
      </c>
    </row>
    <row r="15" spans="2:10" ht="15.75" thickBot="1" x14ac:dyDescent="0.3"/>
    <row r="16" spans="2:10" ht="15.75" thickBot="1" x14ac:dyDescent="0.3">
      <c r="B16" s="47" t="s">
        <v>7</v>
      </c>
      <c r="C16" s="47"/>
      <c r="E16" s="4">
        <v>2026</v>
      </c>
      <c r="G16" t="s">
        <v>100</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300000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105</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2:C22"/>
    <mergeCell ref="B2:J2"/>
    <mergeCell ref="B4:C4"/>
    <mergeCell ref="B6:C6"/>
    <mergeCell ref="B8:C8"/>
    <mergeCell ref="E8:I8"/>
    <mergeCell ref="B10:C10"/>
    <mergeCell ref="B12:C12"/>
    <mergeCell ref="B14:C14"/>
    <mergeCell ref="B16:C16"/>
    <mergeCell ref="B18:C18"/>
    <mergeCell ref="B20:C20"/>
    <mergeCell ref="B24:C24"/>
    <mergeCell ref="B26:C26"/>
    <mergeCell ref="E26:H26"/>
    <mergeCell ref="B28:C28"/>
    <mergeCell ref="B30:C30"/>
    <mergeCell ref="E30:J47"/>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20E15F8E-0316-434B-AE80-B13919E70E52}">
          <x14:formula1>
            <xm:f>'Drop Down Values'!$D$3:$D$6</xm:f>
          </x14:formula1>
          <xm:sqref>E24</xm:sqref>
        </x14:dataValidation>
        <x14:dataValidation type="list" allowBlank="1" showInputMessage="1" showErrorMessage="1" xr:uid="{30CFFB21-C0AA-47B5-8F80-085BB7AEC8D6}">
          <x14:formula1>
            <xm:f>'Drop Down Values'!$F$3:$F$5</xm:f>
          </x14:formula1>
          <xm:sqref>E12</xm:sqref>
        </x14:dataValidation>
        <x14:dataValidation type="list" allowBlank="1" showInputMessage="1" showErrorMessage="1" xr:uid="{F86AAE9A-6014-4406-9C97-F7DE3CB36219}">
          <x14:formula1>
            <xm:f>'Drop Down Values'!$J$3:$J$6</xm:f>
          </x14:formula1>
          <xm:sqref>E18</xm:sqref>
        </x14:dataValidation>
        <x14:dataValidation type="list" allowBlank="1" showInputMessage="1" showErrorMessage="1" xr:uid="{5AA28F53-F3A8-4149-BEFC-1F23A980BA7F}">
          <x14:formula1>
            <xm:f>'Drop Down Values'!$B$3:$B$19</xm:f>
          </x14:formula1>
          <xm:sqref>E10</xm:sqref>
        </x14:dataValidation>
        <x14:dataValidation type="list" allowBlank="1" showInputMessage="1" showErrorMessage="1" xr:uid="{9CF294D7-2B95-4C64-91B2-7BE4F63A2B2A}">
          <x14:formula1>
            <xm:f>'Drop Down Values'!$H$3:$H$7</xm:f>
          </x14:formula1>
          <xm:sqref>E14</xm:sqref>
        </x14:dataValidation>
        <x14:dataValidation type="list" allowBlank="1" showInputMessage="1" showErrorMessage="1" xr:uid="{F12CB613-0C0F-4301-9910-D2BE53AF684C}">
          <x14:formula1>
            <xm:f>'Drop Down Values'!$L$3:$L$20</xm:f>
          </x14:formula1>
          <xm:sqref>E26:H26</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66D1B-9F8C-4375-BE17-17CAE56F7E15}">
  <sheetPr>
    <tabColor rgb="FF7030A0"/>
    <pageSetUpPr fitToPage="1"/>
  </sheetPr>
  <dimension ref="B2:J62"/>
  <sheetViews>
    <sheetView topLeftCell="A15" workbookViewId="0">
      <selection activeCell="E7" sqref="E7"/>
    </sheetView>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45538</v>
      </c>
    </row>
    <row r="5" spans="2:10" ht="15.75" thickBot="1" x14ac:dyDescent="0.3">
      <c r="C5" s="2"/>
    </row>
    <row r="6" spans="2:10" ht="15.75" thickBot="1" x14ac:dyDescent="0.3">
      <c r="B6" s="47" t="s">
        <v>5</v>
      </c>
      <c r="C6" s="47"/>
      <c r="E6" s="6">
        <v>45909</v>
      </c>
    </row>
    <row r="7" spans="2:10" ht="15.75" thickBot="1" x14ac:dyDescent="0.3"/>
    <row r="8" spans="2:10" ht="15.75" thickBot="1" x14ac:dyDescent="0.3">
      <c r="B8" s="47" t="s">
        <v>1</v>
      </c>
      <c r="C8" s="47"/>
      <c r="E8" s="49" t="s">
        <v>110</v>
      </c>
      <c r="F8" s="50"/>
      <c r="G8" s="50"/>
      <c r="H8" s="50"/>
      <c r="I8" s="51"/>
    </row>
    <row r="9" spans="2:10" ht="15.75" thickBot="1" x14ac:dyDescent="0.3"/>
    <row r="10" spans="2:10" ht="15.75" thickBot="1" x14ac:dyDescent="0.3">
      <c r="B10" s="47" t="s">
        <v>6</v>
      </c>
      <c r="C10" s="47"/>
      <c r="E10" s="4" t="s">
        <v>64</v>
      </c>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c r="G18">
        <v>20</v>
      </c>
    </row>
    <row r="19" spans="2:10" ht="15.75" thickBot="1" x14ac:dyDescent="0.3">
      <c r="B19" s="3"/>
      <c r="C19" s="3"/>
    </row>
    <row r="20" spans="2:10" ht="15.75" thickBot="1" x14ac:dyDescent="0.3">
      <c r="B20" s="47" t="s">
        <v>9</v>
      </c>
      <c r="C20" s="47"/>
      <c r="E20" s="8">
        <v>0</v>
      </c>
      <c r="G20" t="s">
        <v>112</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111</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2:C22"/>
    <mergeCell ref="B2:J2"/>
    <mergeCell ref="B4:C4"/>
    <mergeCell ref="B6:C6"/>
    <mergeCell ref="B8:C8"/>
    <mergeCell ref="E8:I8"/>
    <mergeCell ref="B10:C10"/>
    <mergeCell ref="B12:C12"/>
    <mergeCell ref="B14:C14"/>
    <mergeCell ref="B16:C16"/>
    <mergeCell ref="B18:C18"/>
    <mergeCell ref="B20:C20"/>
    <mergeCell ref="B24:C24"/>
    <mergeCell ref="B26:C26"/>
    <mergeCell ref="E26:H26"/>
    <mergeCell ref="B28:C28"/>
    <mergeCell ref="B30:C30"/>
    <mergeCell ref="E30:J47"/>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ECED6E4-AF75-4F71-BC43-6720CDC29F1B}">
          <x14:formula1>
            <xm:f>'Drop Down Values'!$D$3:$D$6</xm:f>
          </x14:formula1>
          <xm:sqref>E24</xm:sqref>
        </x14:dataValidation>
        <x14:dataValidation type="list" allowBlank="1" showInputMessage="1" showErrorMessage="1" xr:uid="{51E47BED-EFC4-4CE2-9630-8F3733CCACCA}">
          <x14:formula1>
            <xm:f>'Drop Down Values'!$F$3:$F$5</xm:f>
          </x14:formula1>
          <xm:sqref>E12</xm:sqref>
        </x14:dataValidation>
        <x14:dataValidation type="list" allowBlank="1" showInputMessage="1" showErrorMessage="1" xr:uid="{C0B7EF00-D636-436D-8436-1DF5BA96C1C9}">
          <x14:formula1>
            <xm:f>'Drop Down Values'!$J$3:$J$6</xm:f>
          </x14:formula1>
          <xm:sqref>E18</xm:sqref>
        </x14:dataValidation>
        <x14:dataValidation type="list" allowBlank="1" showInputMessage="1" showErrorMessage="1" xr:uid="{D9F97E34-9931-40B8-9A08-0592F3B60513}">
          <x14:formula1>
            <xm:f>'Drop Down Values'!$B$3:$B$17</xm:f>
          </x14:formula1>
          <xm:sqref>E10</xm:sqref>
        </x14:dataValidation>
        <x14:dataValidation type="list" allowBlank="1" showInputMessage="1" showErrorMessage="1" xr:uid="{23AE43A4-C85B-45E4-84F2-68C793D2FEE9}">
          <x14:formula1>
            <xm:f>'Drop Down Values'!$H$3:$H$7</xm:f>
          </x14:formula1>
          <xm:sqref>E14</xm:sqref>
        </x14:dataValidation>
        <x14:dataValidation type="list" allowBlank="1" showInputMessage="1" showErrorMessage="1" xr:uid="{B54DD263-25F4-4EEB-9B6A-4D99794E33D8}">
          <x14:formula1>
            <xm:f>'Drop Down Values'!$L$3:$L$20</xm:f>
          </x14:formula1>
          <xm:sqref>E26:H26</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E86D6-03E5-48E9-AF11-B7A12F559E38}">
  <sheetPr>
    <tabColor theme="0" tint="-0.499984740745262"/>
    <pageSetUpPr fitToPage="1"/>
  </sheetPr>
  <dimension ref="B2:J62"/>
  <sheetViews>
    <sheetView workbookViewId="0"/>
  </sheetViews>
  <sheetFormatPr defaultRowHeight="15" x14ac:dyDescent="0.25"/>
  <cols>
    <col min="1" max="1" width="3.7109375" customWidth="1"/>
    <col min="2" max="3" width="11.5703125" customWidth="1"/>
    <col min="4" max="4" width="3.7109375" customWidth="1"/>
    <col min="5" max="5" width="24" customWidth="1"/>
    <col min="6" max="10" width="11.5703125" customWidth="1"/>
    <col min="11" max="11" width="3.7109375" customWidth="1"/>
    <col min="13" max="13" width="20.28515625" bestFit="1" customWidth="1"/>
  </cols>
  <sheetData>
    <row r="2" spans="2:10" x14ac:dyDescent="0.25">
      <c r="B2" s="48" t="s">
        <v>0</v>
      </c>
      <c r="C2" s="48"/>
      <c r="D2" s="48"/>
      <c r="E2" s="48"/>
      <c r="F2" s="48"/>
      <c r="G2" s="48"/>
      <c r="H2" s="48"/>
      <c r="I2" s="48"/>
      <c r="J2" s="48"/>
    </row>
    <row r="3" spans="2:10" ht="15.75" thickBot="1" x14ac:dyDescent="0.3"/>
    <row r="4" spans="2:10" ht="15.75" thickBot="1" x14ac:dyDescent="0.3">
      <c r="B4" s="47" t="s">
        <v>4</v>
      </c>
      <c r="C4" s="47"/>
      <c r="E4" s="6">
        <v>45895</v>
      </c>
    </row>
    <row r="5" spans="2:10" ht="15.75" thickBot="1" x14ac:dyDescent="0.3">
      <c r="C5" s="2"/>
    </row>
    <row r="6" spans="2:10" ht="15.75" thickBot="1" x14ac:dyDescent="0.3">
      <c r="B6" s="47" t="s">
        <v>5</v>
      </c>
      <c r="C6" s="47"/>
      <c r="E6" s="6">
        <v>45895</v>
      </c>
    </row>
    <row r="7" spans="2:10" ht="15.75" thickBot="1" x14ac:dyDescent="0.3"/>
    <row r="8" spans="2:10" ht="15.75" thickBot="1" x14ac:dyDescent="0.3">
      <c r="B8" s="47" t="s">
        <v>1</v>
      </c>
      <c r="C8" s="47"/>
      <c r="E8" s="49" t="s">
        <v>139</v>
      </c>
      <c r="F8" s="50"/>
      <c r="G8" s="50"/>
      <c r="H8" s="50"/>
      <c r="I8" s="51"/>
    </row>
    <row r="9" spans="2:10" ht="15.75" thickBot="1" x14ac:dyDescent="0.3"/>
    <row r="10" spans="2:10" ht="15.75" thickBot="1" x14ac:dyDescent="0.3">
      <c r="B10" s="47" t="s">
        <v>6</v>
      </c>
      <c r="C10" s="47"/>
      <c r="E10" s="4" t="s">
        <v>79</v>
      </c>
      <c r="G10" s="31"/>
    </row>
    <row r="11" spans="2:10" ht="15.75" thickBot="1" x14ac:dyDescent="0.3"/>
    <row r="12" spans="2:10" ht="15.75" thickBot="1" x14ac:dyDescent="0.3">
      <c r="B12" s="47" t="s">
        <v>34</v>
      </c>
      <c r="C12" s="47"/>
      <c r="E12" s="4" t="s">
        <v>36</v>
      </c>
    </row>
    <row r="13" spans="2:10" ht="15.75" thickBot="1" x14ac:dyDescent="0.3">
      <c r="C13" s="2"/>
    </row>
    <row r="14" spans="2:10" ht="15.75" thickBot="1" x14ac:dyDescent="0.3">
      <c r="B14" s="47" t="s">
        <v>41</v>
      </c>
      <c r="C14" s="47"/>
      <c r="E14" s="4" t="s">
        <v>39</v>
      </c>
    </row>
    <row r="15" spans="2:10" ht="15.75" thickBot="1" x14ac:dyDescent="0.3"/>
    <row r="16" spans="2:10" ht="15.75" thickBot="1" x14ac:dyDescent="0.3">
      <c r="B16" s="47" t="s">
        <v>7</v>
      </c>
      <c r="C16" s="47"/>
      <c r="E16" s="4">
        <v>2025</v>
      </c>
    </row>
    <row r="17" spans="2:10" ht="15.75" thickBot="1" x14ac:dyDescent="0.3"/>
    <row r="18" spans="2:10" ht="15.75" thickBot="1" x14ac:dyDescent="0.3">
      <c r="B18" s="47" t="s">
        <v>8</v>
      </c>
      <c r="C18" s="47"/>
      <c r="E18" s="4" t="s">
        <v>118</v>
      </c>
    </row>
    <row r="19" spans="2:10" ht="15.75" thickBot="1" x14ac:dyDescent="0.3">
      <c r="B19" s="3"/>
      <c r="C19" s="3"/>
    </row>
    <row r="20" spans="2:10" ht="15.75" thickBot="1" x14ac:dyDescent="0.3">
      <c r="B20" s="47" t="s">
        <v>9</v>
      </c>
      <c r="C20" s="47"/>
      <c r="E20" s="8">
        <v>0</v>
      </c>
    </row>
    <row r="21" spans="2:10" ht="15.75" thickBot="1" x14ac:dyDescent="0.3">
      <c r="B21" s="3"/>
      <c r="C21" s="3"/>
    </row>
    <row r="22" spans="2:10" ht="15.75" thickBot="1" x14ac:dyDescent="0.3">
      <c r="B22" s="47" t="s">
        <v>10</v>
      </c>
      <c r="C22" s="47"/>
      <c r="E22" s="4">
        <v>2025</v>
      </c>
    </row>
    <row r="23" spans="2:10" ht="15.75" thickBot="1" x14ac:dyDescent="0.3">
      <c r="B23" s="3"/>
      <c r="C23" s="3"/>
    </row>
    <row r="24" spans="2:10" ht="15.75" thickBot="1" x14ac:dyDescent="0.3">
      <c r="B24" s="47" t="s">
        <v>11</v>
      </c>
      <c r="C24" s="47"/>
      <c r="E24" s="4" t="s">
        <v>13</v>
      </c>
    </row>
    <row r="25" spans="2:10" ht="15.75" thickBot="1" x14ac:dyDescent="0.3">
      <c r="B25" s="3"/>
      <c r="C25" s="3"/>
    </row>
    <row r="26" spans="2:10" ht="15.75" thickBot="1" x14ac:dyDescent="0.3">
      <c r="B26" s="47" t="s">
        <v>12</v>
      </c>
      <c r="C26" s="47"/>
      <c r="E26" s="49" t="s">
        <v>55</v>
      </c>
      <c r="F26" s="50"/>
      <c r="G26" s="50"/>
      <c r="H26" s="51"/>
      <c r="J26" s="11"/>
    </row>
    <row r="27" spans="2:10" ht="15.75" thickBot="1" x14ac:dyDescent="0.3">
      <c r="B27" s="3"/>
      <c r="C27" s="3"/>
    </row>
    <row r="28" spans="2:10" ht="15.75" thickBot="1" x14ac:dyDescent="0.3">
      <c r="B28" s="47" t="s">
        <v>2</v>
      </c>
      <c r="C28" s="47"/>
      <c r="E28" s="7">
        <v>0.05</v>
      </c>
    </row>
    <row r="29" spans="2:10" ht="15.75" thickBot="1" x14ac:dyDescent="0.3"/>
    <row r="30" spans="2:10" x14ac:dyDescent="0.25">
      <c r="B30" s="47" t="s">
        <v>3</v>
      </c>
      <c r="C30" s="47"/>
      <c r="E30" s="52" t="s">
        <v>140</v>
      </c>
      <c r="F30" s="61"/>
      <c r="G30" s="61"/>
      <c r="H30" s="61"/>
      <c r="I30" s="61"/>
      <c r="J30" s="62"/>
    </row>
    <row r="31" spans="2:10" x14ac:dyDescent="0.25">
      <c r="E31" s="63"/>
      <c r="F31" s="64"/>
      <c r="G31" s="64"/>
      <c r="H31" s="64"/>
      <c r="I31" s="64"/>
      <c r="J31" s="65"/>
    </row>
    <row r="32" spans="2:10" x14ac:dyDescent="0.25">
      <c r="E32" s="63"/>
      <c r="F32" s="64"/>
      <c r="G32" s="64"/>
      <c r="H32" s="64"/>
      <c r="I32" s="64"/>
      <c r="J32" s="65"/>
    </row>
    <row r="33" spans="5:10" x14ac:dyDescent="0.25">
      <c r="E33" s="63"/>
      <c r="F33" s="64"/>
      <c r="G33" s="64"/>
      <c r="H33" s="64"/>
      <c r="I33" s="64"/>
      <c r="J33" s="65"/>
    </row>
    <row r="34" spans="5:10" x14ac:dyDescent="0.25">
      <c r="E34" s="63"/>
      <c r="F34" s="64"/>
      <c r="G34" s="64"/>
      <c r="H34" s="64"/>
      <c r="I34" s="64"/>
      <c r="J34" s="65"/>
    </row>
    <row r="35" spans="5:10" x14ac:dyDescent="0.25">
      <c r="E35" s="63"/>
      <c r="F35" s="64"/>
      <c r="G35" s="64"/>
      <c r="H35" s="64"/>
      <c r="I35" s="64"/>
      <c r="J35" s="65"/>
    </row>
    <row r="36" spans="5:10" x14ac:dyDescent="0.25">
      <c r="E36" s="63"/>
      <c r="F36" s="64"/>
      <c r="G36" s="64"/>
      <c r="H36" s="64"/>
      <c r="I36" s="64"/>
      <c r="J36" s="65"/>
    </row>
    <row r="37" spans="5:10" x14ac:dyDescent="0.25">
      <c r="E37" s="63"/>
      <c r="F37" s="64"/>
      <c r="G37" s="64"/>
      <c r="H37" s="64"/>
      <c r="I37" s="64"/>
      <c r="J37" s="65"/>
    </row>
    <row r="38" spans="5:10" x14ac:dyDescent="0.25">
      <c r="E38" s="63"/>
      <c r="F38" s="64"/>
      <c r="G38" s="64"/>
      <c r="H38" s="64"/>
      <c r="I38" s="64"/>
      <c r="J38" s="65"/>
    </row>
    <row r="39" spans="5:10" x14ac:dyDescent="0.25">
      <c r="E39" s="63"/>
      <c r="F39" s="64"/>
      <c r="G39" s="64"/>
      <c r="H39" s="64"/>
      <c r="I39" s="64"/>
      <c r="J39" s="65"/>
    </row>
    <row r="40" spans="5:10" x14ac:dyDescent="0.25">
      <c r="E40" s="63"/>
      <c r="F40" s="64"/>
      <c r="G40" s="64"/>
      <c r="H40" s="64"/>
      <c r="I40" s="64"/>
      <c r="J40" s="65"/>
    </row>
    <row r="41" spans="5:10" x14ac:dyDescent="0.25">
      <c r="E41" s="63"/>
      <c r="F41" s="64"/>
      <c r="G41" s="64"/>
      <c r="H41" s="64"/>
      <c r="I41" s="64"/>
      <c r="J41" s="65"/>
    </row>
    <row r="42" spans="5:10" x14ac:dyDescent="0.25">
      <c r="E42" s="63"/>
      <c r="F42" s="64"/>
      <c r="G42" s="64"/>
      <c r="H42" s="64"/>
      <c r="I42" s="64"/>
      <c r="J42" s="65"/>
    </row>
    <row r="43" spans="5:10" x14ac:dyDescent="0.25">
      <c r="E43" s="63"/>
      <c r="F43" s="64"/>
      <c r="G43" s="64"/>
      <c r="H43" s="64"/>
      <c r="I43" s="64"/>
      <c r="J43" s="65"/>
    </row>
    <row r="44" spans="5:10" x14ac:dyDescent="0.25">
      <c r="E44" s="63"/>
      <c r="F44" s="64"/>
      <c r="G44" s="64"/>
      <c r="H44" s="64"/>
      <c r="I44" s="64"/>
      <c r="J44" s="65"/>
    </row>
    <row r="45" spans="5:10" x14ac:dyDescent="0.25">
      <c r="E45" s="63"/>
      <c r="F45" s="64"/>
      <c r="G45" s="64"/>
      <c r="H45" s="64"/>
      <c r="I45" s="64"/>
      <c r="J45" s="65"/>
    </row>
    <row r="46" spans="5:10" x14ac:dyDescent="0.25">
      <c r="E46" s="63"/>
      <c r="F46" s="64"/>
      <c r="G46" s="64"/>
      <c r="H46" s="64"/>
      <c r="I46" s="64"/>
      <c r="J46" s="65"/>
    </row>
    <row r="47" spans="5:10" ht="15.75" thickBot="1" x14ac:dyDescent="0.3">
      <c r="E47" s="66"/>
      <c r="F47" s="67"/>
      <c r="G47" s="67"/>
      <c r="H47" s="67"/>
      <c r="I47" s="67"/>
      <c r="J47" s="68"/>
    </row>
    <row r="49" spans="3:6" x14ac:dyDescent="0.25">
      <c r="C49" s="1" t="s">
        <v>14</v>
      </c>
      <c r="D49" s="1"/>
      <c r="E49" s="1" t="s">
        <v>15</v>
      </c>
      <c r="F49" s="1"/>
    </row>
    <row r="50" spans="3:6" x14ac:dyDescent="0.25">
      <c r="C50" t="s">
        <v>42</v>
      </c>
      <c r="E50" s="10">
        <v>0</v>
      </c>
    </row>
    <row r="51" spans="3:6" x14ac:dyDescent="0.25">
      <c r="C51" t="s">
        <v>43</v>
      </c>
      <c r="E51" s="10">
        <v>0</v>
      </c>
    </row>
    <row r="52" spans="3:6" x14ac:dyDescent="0.25">
      <c r="C52" t="s">
        <v>44</v>
      </c>
      <c r="E52" s="10">
        <v>0</v>
      </c>
    </row>
    <row r="53" spans="3:6" x14ac:dyDescent="0.25">
      <c r="C53" t="s">
        <v>45</v>
      </c>
      <c r="E53" s="10">
        <v>0</v>
      </c>
    </row>
    <row r="54" spans="3:6" x14ac:dyDescent="0.25">
      <c r="C54" t="s">
        <v>46</v>
      </c>
      <c r="E54" s="10">
        <v>0</v>
      </c>
      <c r="F54" s="10"/>
    </row>
    <row r="55" spans="3:6" x14ac:dyDescent="0.25">
      <c r="C55" t="s">
        <v>47</v>
      </c>
      <c r="E55" s="10">
        <v>0</v>
      </c>
    </row>
    <row r="57" spans="3:6" x14ac:dyDescent="0.25">
      <c r="C57" s="1"/>
      <c r="E57" s="1"/>
    </row>
    <row r="62" spans="3:6" x14ac:dyDescent="0.25">
      <c r="E62" s="10"/>
    </row>
  </sheetData>
  <mergeCells count="18">
    <mergeCell ref="B22:C22"/>
    <mergeCell ref="B2:J2"/>
    <mergeCell ref="B4:C4"/>
    <mergeCell ref="B6:C6"/>
    <mergeCell ref="B8:C8"/>
    <mergeCell ref="E8:I8"/>
    <mergeCell ref="B10:C10"/>
    <mergeCell ref="B12:C12"/>
    <mergeCell ref="B14:C14"/>
    <mergeCell ref="B16:C16"/>
    <mergeCell ref="B18:C18"/>
    <mergeCell ref="B20:C20"/>
    <mergeCell ref="B24:C24"/>
    <mergeCell ref="B26:C26"/>
    <mergeCell ref="E26:H26"/>
    <mergeCell ref="B28:C28"/>
    <mergeCell ref="B30:C30"/>
    <mergeCell ref="E30:J47"/>
  </mergeCells>
  <printOptions horizontalCentered="1"/>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B3443D4E-5AB3-4A68-857D-A7970163EE12}">
          <x14:formula1>
            <xm:f>'Drop Down Values'!$B$3:$B$20</xm:f>
          </x14:formula1>
          <xm:sqref>E10</xm:sqref>
        </x14:dataValidation>
        <x14:dataValidation type="list" allowBlank="1" showInputMessage="1" showErrorMessage="1" xr:uid="{B0F7BAB7-01D5-489E-A990-AAAB7EC5163D}">
          <x14:formula1>
            <xm:f>'Drop Down Values'!$J$3:$J$6</xm:f>
          </x14:formula1>
          <xm:sqref>E18</xm:sqref>
        </x14:dataValidation>
        <x14:dataValidation type="list" allowBlank="1" showInputMessage="1" showErrorMessage="1" xr:uid="{844F7A04-63BA-4063-9888-6EB990190988}">
          <x14:formula1>
            <xm:f>'Drop Down Values'!$F$3:$F$5</xm:f>
          </x14:formula1>
          <xm:sqref>E12</xm:sqref>
        </x14:dataValidation>
        <x14:dataValidation type="list" allowBlank="1" showInputMessage="1" showErrorMessage="1" xr:uid="{D2DDFD21-D4E4-40AE-A691-B0342CE58359}">
          <x14:formula1>
            <xm:f>'Drop Down Values'!$D$3:$D$6</xm:f>
          </x14:formula1>
          <xm:sqref>E24</xm:sqref>
        </x14:dataValidation>
        <x14:dataValidation type="list" allowBlank="1" showInputMessage="1" showErrorMessage="1" xr:uid="{D713CD75-614E-48E9-8640-B6A5ED000B8C}">
          <x14:formula1>
            <xm:f>'Drop Down Values'!$H$3:$H$7</xm:f>
          </x14:formula1>
          <xm:sqref>E14</xm:sqref>
        </x14:dataValidation>
        <x14:dataValidation type="list" allowBlank="1" showInputMessage="1" showErrorMessage="1" xr:uid="{2A203197-B59A-4CF9-AFBD-2905FA56D7DA}">
          <x14:formula1>
            <xm:f>'Drop Down Values'!$L$3:$L$20</xm:f>
          </x14:formula1>
          <xm:sqref>E26:H26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53E36-91BF-41AC-8DAA-CD1245B07C56}">
  <dimension ref="B1:C20"/>
  <sheetViews>
    <sheetView workbookViewId="0">
      <selection activeCell="B16" sqref="B16"/>
    </sheetView>
  </sheetViews>
  <sheetFormatPr defaultRowHeight="15" x14ac:dyDescent="0.25"/>
  <cols>
    <col min="2" max="2" width="35.5703125" bestFit="1" customWidth="1"/>
    <col min="3" max="3" width="22" bestFit="1" customWidth="1"/>
    <col min="4" max="5" width="12.7109375" bestFit="1" customWidth="1"/>
    <col min="6" max="8" width="5" bestFit="1" customWidth="1"/>
    <col min="9" max="9" width="11.28515625" bestFit="1" customWidth="1"/>
  </cols>
  <sheetData>
    <row r="1" spans="2:3" x14ac:dyDescent="0.25">
      <c r="B1" t="s">
        <v>6</v>
      </c>
      <c r="C1" t="s">
        <v>25</v>
      </c>
    </row>
    <row r="2" spans="2:3" x14ac:dyDescent="0.25">
      <c r="B2" t="s">
        <v>12</v>
      </c>
      <c r="C2" t="s">
        <v>56</v>
      </c>
    </row>
    <row r="4" spans="2:3" x14ac:dyDescent="0.25">
      <c r="B4" t="s">
        <v>121</v>
      </c>
      <c r="C4" t="s">
        <v>176</v>
      </c>
    </row>
    <row r="5" spans="2:3" x14ac:dyDescent="0.25">
      <c r="B5" s="22">
        <v>2026</v>
      </c>
      <c r="C5" s="33">
        <v>0</v>
      </c>
    </row>
    <row r="6" spans="2:3" x14ac:dyDescent="0.25">
      <c r="B6" s="23" t="s">
        <v>76</v>
      </c>
      <c r="C6" s="33">
        <v>0</v>
      </c>
    </row>
    <row r="7" spans="2:3" x14ac:dyDescent="0.25">
      <c r="B7" s="22">
        <v>2027</v>
      </c>
      <c r="C7" s="33">
        <v>0</v>
      </c>
    </row>
    <row r="8" spans="2:3" x14ac:dyDescent="0.25">
      <c r="B8" s="23" t="s">
        <v>77</v>
      </c>
      <c r="C8" s="33">
        <v>0</v>
      </c>
    </row>
    <row r="9" spans="2:3" x14ac:dyDescent="0.25">
      <c r="B9" s="22">
        <v>2029</v>
      </c>
      <c r="C9" s="33">
        <v>0</v>
      </c>
    </row>
    <row r="10" spans="2:3" x14ac:dyDescent="0.25">
      <c r="B10" s="23" t="s">
        <v>75</v>
      </c>
      <c r="C10" s="33">
        <v>0</v>
      </c>
    </row>
    <row r="11" spans="2:3" x14ac:dyDescent="0.25">
      <c r="B11" s="22">
        <v>2031</v>
      </c>
      <c r="C11" s="33">
        <v>70000</v>
      </c>
    </row>
    <row r="12" spans="2:3" x14ac:dyDescent="0.25">
      <c r="B12" s="23" t="s">
        <v>182</v>
      </c>
      <c r="C12" s="33">
        <v>70000</v>
      </c>
    </row>
    <row r="13" spans="2:3" x14ac:dyDescent="0.25">
      <c r="B13" s="22" t="s">
        <v>122</v>
      </c>
      <c r="C13" s="33">
        <v>70000</v>
      </c>
    </row>
    <row r="16" spans="2:3" x14ac:dyDescent="0.25">
      <c r="B16" t="s">
        <v>207</v>
      </c>
      <c r="C16" s="10">
        <f>'CRF Balances'!$C$4</f>
        <v>173246</v>
      </c>
    </row>
    <row r="17" spans="2:3" x14ac:dyDescent="0.25">
      <c r="B17" t="s">
        <v>213</v>
      </c>
      <c r="C17" s="10">
        <v>0</v>
      </c>
    </row>
    <row r="18" spans="2:3" x14ac:dyDescent="0.25">
      <c r="C18" s="44">
        <f>SUM(C16:C17)</f>
        <v>173246</v>
      </c>
    </row>
    <row r="19" spans="2:3" x14ac:dyDescent="0.25">
      <c r="B19" t="s">
        <v>209</v>
      </c>
      <c r="C19" s="44">
        <v>35000</v>
      </c>
    </row>
    <row r="20" spans="2:3" x14ac:dyDescent="0.25">
      <c r="B20" t="s">
        <v>188</v>
      </c>
      <c r="C20" s="44">
        <f>C18+C19</f>
        <v>208246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5D90-FBC9-4737-9F93-5346DC6FDF1E}">
  <dimension ref="B1:C23"/>
  <sheetViews>
    <sheetView workbookViewId="0">
      <selection activeCell="B16" sqref="B16"/>
    </sheetView>
  </sheetViews>
  <sheetFormatPr defaultRowHeight="15" x14ac:dyDescent="0.25"/>
  <cols>
    <col min="1" max="1" width="3" customWidth="1"/>
    <col min="2" max="2" width="41.28515625" bestFit="1" customWidth="1"/>
    <col min="3" max="3" width="22" bestFit="1" customWidth="1"/>
    <col min="4" max="5" width="12.7109375" bestFit="1" customWidth="1"/>
    <col min="6" max="8" width="5" bestFit="1" customWidth="1"/>
    <col min="9" max="9" width="11.28515625" bestFit="1" customWidth="1"/>
  </cols>
  <sheetData>
    <row r="1" spans="2:3" x14ac:dyDescent="0.25">
      <c r="B1" s="21" t="s">
        <v>6</v>
      </c>
      <c r="C1" t="s">
        <v>79</v>
      </c>
    </row>
    <row r="2" spans="2:3" x14ac:dyDescent="0.25">
      <c r="B2" s="21" t="s">
        <v>12</v>
      </c>
      <c r="C2" t="s">
        <v>49</v>
      </c>
    </row>
    <row r="4" spans="2:3" x14ac:dyDescent="0.25">
      <c r="B4" s="21" t="s">
        <v>121</v>
      </c>
      <c r="C4" t="s">
        <v>176</v>
      </c>
    </row>
    <row r="5" spans="2:3" x14ac:dyDescent="0.25">
      <c r="B5" s="22">
        <v>2025</v>
      </c>
      <c r="C5" s="33">
        <v>341041</v>
      </c>
    </row>
    <row r="6" spans="2:3" x14ac:dyDescent="0.25">
      <c r="B6" s="23" t="s">
        <v>86</v>
      </c>
      <c r="C6" s="33">
        <v>241041</v>
      </c>
    </row>
    <row r="7" spans="2:3" x14ac:dyDescent="0.25">
      <c r="B7" s="23" t="s">
        <v>82</v>
      </c>
      <c r="C7" s="33">
        <v>100000</v>
      </c>
    </row>
    <row r="8" spans="2:3" x14ac:dyDescent="0.25">
      <c r="B8" s="22">
        <v>2026</v>
      </c>
      <c r="C8" s="33">
        <v>370000</v>
      </c>
    </row>
    <row r="9" spans="2:3" x14ac:dyDescent="0.25">
      <c r="B9" s="23" t="s">
        <v>85</v>
      </c>
      <c r="C9" s="33">
        <v>300000</v>
      </c>
    </row>
    <row r="10" spans="2:3" x14ac:dyDescent="0.25">
      <c r="B10" s="23" t="s">
        <v>81</v>
      </c>
      <c r="C10" s="33">
        <v>70000</v>
      </c>
    </row>
    <row r="11" spans="2:3" x14ac:dyDescent="0.25">
      <c r="B11" s="22">
        <v>2030</v>
      </c>
      <c r="C11" s="33">
        <v>101000</v>
      </c>
    </row>
    <row r="12" spans="2:3" x14ac:dyDescent="0.25">
      <c r="B12" s="23" t="s">
        <v>84</v>
      </c>
      <c r="C12" s="33">
        <v>101000</v>
      </c>
    </row>
    <row r="13" spans="2:3" x14ac:dyDescent="0.25">
      <c r="B13" s="22" t="s">
        <v>122</v>
      </c>
      <c r="C13" s="33">
        <v>812041</v>
      </c>
    </row>
    <row r="16" spans="2:3" x14ac:dyDescent="0.25">
      <c r="B16" t="s">
        <v>207</v>
      </c>
      <c r="C16" s="44">
        <f>'CRF Balances'!$C$3</f>
        <v>22000</v>
      </c>
    </row>
    <row r="17" spans="2:3" x14ac:dyDescent="0.25">
      <c r="B17" t="s">
        <v>208</v>
      </c>
      <c r="C17" s="44">
        <v>274000</v>
      </c>
    </row>
    <row r="18" spans="2:3" x14ac:dyDescent="0.25">
      <c r="C18" s="44">
        <f>SUM(C16:C17)</f>
        <v>296000</v>
      </c>
    </row>
    <row r="19" spans="2:3" x14ac:dyDescent="0.25">
      <c r="B19" t="str">
        <f>B6</f>
        <v>2009 Dump Truck (Rick) - 5 Ton</v>
      </c>
      <c r="C19" s="44">
        <f>-C6</f>
        <v>-241041</v>
      </c>
    </row>
    <row r="20" spans="2:3" x14ac:dyDescent="0.25">
      <c r="C20" s="44">
        <f>C18+C19</f>
        <v>54959</v>
      </c>
    </row>
    <row r="21" spans="2:3" x14ac:dyDescent="0.25">
      <c r="B21" t="s">
        <v>209</v>
      </c>
      <c r="C21" s="45">
        <v>75000</v>
      </c>
    </row>
    <row r="22" spans="2:3" x14ac:dyDescent="0.25">
      <c r="B22" t="s">
        <v>210</v>
      </c>
      <c r="C22" s="44">
        <v>100000</v>
      </c>
    </row>
    <row r="23" spans="2:3" x14ac:dyDescent="0.25">
      <c r="B23" t="s">
        <v>188</v>
      </c>
      <c r="C23" s="44">
        <f>C20+C21+C22</f>
        <v>229959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5862-132D-4A6F-A7B1-F2C46618EA81}">
  <dimension ref="B1:I18"/>
  <sheetViews>
    <sheetView workbookViewId="0">
      <selection activeCell="B14" sqref="B14"/>
    </sheetView>
  </sheetViews>
  <sheetFormatPr defaultRowHeight="15" x14ac:dyDescent="0.25"/>
  <cols>
    <col min="2" max="2" width="41.28515625" bestFit="1" customWidth="1"/>
    <col min="3" max="3" width="22" bestFit="1" customWidth="1"/>
    <col min="4" max="5" width="12.7109375" bestFit="1" customWidth="1"/>
    <col min="6" max="8" width="5" bestFit="1" customWidth="1"/>
    <col min="9" max="9" width="11.28515625" bestFit="1" customWidth="1"/>
  </cols>
  <sheetData>
    <row r="1" spans="2:9" x14ac:dyDescent="0.25">
      <c r="B1" s="21" t="s">
        <v>6</v>
      </c>
      <c r="C1" t="s">
        <v>21</v>
      </c>
    </row>
    <row r="2" spans="2:9" x14ac:dyDescent="0.25">
      <c r="B2" s="21" t="s">
        <v>12</v>
      </c>
      <c r="C2" t="s">
        <v>59</v>
      </c>
    </row>
    <row r="4" spans="2:9" x14ac:dyDescent="0.25">
      <c r="B4" s="21" t="s">
        <v>121</v>
      </c>
      <c r="C4" t="s">
        <v>176</v>
      </c>
    </row>
    <row r="5" spans="2:9" x14ac:dyDescent="0.25">
      <c r="B5" s="22">
        <v>2027</v>
      </c>
      <c r="C5" s="33">
        <v>1000000</v>
      </c>
      <c r="D5" s="29"/>
      <c r="E5" s="29" t="s">
        <v>179</v>
      </c>
      <c r="F5" s="29"/>
      <c r="G5" s="29"/>
      <c r="H5" s="29"/>
      <c r="I5" s="29"/>
    </row>
    <row r="6" spans="2:9" x14ac:dyDescent="0.25">
      <c r="B6" s="23" t="s">
        <v>93</v>
      </c>
      <c r="C6" s="33">
        <v>1000000</v>
      </c>
    </row>
    <row r="7" spans="2:9" x14ac:dyDescent="0.25">
      <c r="B7" s="22" t="s">
        <v>122</v>
      </c>
      <c r="C7" s="33">
        <v>1000000</v>
      </c>
    </row>
    <row r="14" spans="2:9" x14ac:dyDescent="0.25">
      <c r="B14" t="s">
        <v>207</v>
      </c>
      <c r="C14" s="10">
        <f>'CRF Balances'!$C$7</f>
        <v>0</v>
      </c>
    </row>
    <row r="15" spans="2:9" x14ac:dyDescent="0.25">
      <c r="B15" t="s">
        <v>211</v>
      </c>
      <c r="C15" s="10">
        <v>-475000</v>
      </c>
    </row>
    <row r="16" spans="2:9" x14ac:dyDescent="0.25">
      <c r="C16" s="44">
        <f>SUM(C14:C15)</f>
        <v>-475000</v>
      </c>
    </row>
    <row r="17" spans="2:3" x14ac:dyDescent="0.25">
      <c r="B17" t="s">
        <v>209</v>
      </c>
      <c r="C17" s="44">
        <v>50000</v>
      </c>
    </row>
    <row r="18" spans="2:3" x14ac:dyDescent="0.25">
      <c r="B18" t="s">
        <v>188</v>
      </c>
      <c r="C18" s="44">
        <f>C16+C17</f>
        <v>-425000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D4043-E66E-49E6-8A8E-5EFB0DFFF84C}">
  <dimension ref="B1:I23"/>
  <sheetViews>
    <sheetView workbookViewId="0">
      <selection activeCell="B14" sqref="B14"/>
    </sheetView>
  </sheetViews>
  <sheetFormatPr defaultRowHeight="15" x14ac:dyDescent="0.25"/>
  <cols>
    <col min="2" max="2" width="41.28515625" bestFit="1" customWidth="1"/>
    <col min="3" max="3" width="22" bestFit="1" customWidth="1"/>
    <col min="4" max="5" width="12.7109375" bestFit="1" customWidth="1"/>
    <col min="6" max="8" width="5" bestFit="1" customWidth="1"/>
    <col min="9" max="9" width="11.28515625" bestFit="1" customWidth="1"/>
  </cols>
  <sheetData>
    <row r="1" spans="2:9" x14ac:dyDescent="0.25">
      <c r="B1" s="21" t="s">
        <v>6</v>
      </c>
      <c r="C1" t="s">
        <v>21</v>
      </c>
    </row>
    <row r="2" spans="2:9" x14ac:dyDescent="0.25">
      <c r="B2" s="21" t="s">
        <v>12</v>
      </c>
      <c r="C2" t="s">
        <v>58</v>
      </c>
    </row>
    <row r="4" spans="2:9" x14ac:dyDescent="0.25">
      <c r="B4" s="21" t="s">
        <v>121</v>
      </c>
      <c r="C4" t="s">
        <v>176</v>
      </c>
    </row>
    <row r="5" spans="2:9" x14ac:dyDescent="0.25">
      <c r="B5" s="22">
        <v>2028</v>
      </c>
      <c r="C5" s="33">
        <v>400000</v>
      </c>
      <c r="D5" s="29"/>
      <c r="E5" s="29" t="s">
        <v>179</v>
      </c>
      <c r="F5" s="29"/>
      <c r="G5" s="29"/>
      <c r="H5" s="29"/>
      <c r="I5" s="29"/>
    </row>
    <row r="6" spans="2:9" x14ac:dyDescent="0.25">
      <c r="B6" s="23" t="s">
        <v>91</v>
      </c>
      <c r="C6" s="33">
        <v>400000</v>
      </c>
    </row>
    <row r="7" spans="2:9" x14ac:dyDescent="0.25">
      <c r="B7" s="22" t="s">
        <v>122</v>
      </c>
      <c r="C7" s="33">
        <v>400000</v>
      </c>
    </row>
    <row r="14" spans="2:9" x14ac:dyDescent="0.25">
      <c r="B14" t="s">
        <v>207</v>
      </c>
      <c r="C14" s="43">
        <f>'CRF Balances'!$C$8</f>
        <v>54524</v>
      </c>
    </row>
    <row r="15" spans="2:9" x14ac:dyDescent="0.25">
      <c r="B15" t="s">
        <v>208</v>
      </c>
      <c r="C15" s="43">
        <v>0</v>
      </c>
    </row>
    <row r="16" spans="2:9" x14ac:dyDescent="0.25">
      <c r="C16" s="43">
        <f>SUM(C14:C15)</f>
        <v>54524</v>
      </c>
    </row>
    <row r="17" spans="2:3" x14ac:dyDescent="0.25">
      <c r="B17" t="s">
        <v>209</v>
      </c>
      <c r="C17" s="43">
        <v>25000</v>
      </c>
    </row>
    <row r="18" spans="2:3" x14ac:dyDescent="0.25">
      <c r="B18" t="s">
        <v>212</v>
      </c>
      <c r="C18" s="43">
        <v>35000</v>
      </c>
    </row>
    <row r="19" spans="2:3" x14ac:dyDescent="0.25">
      <c r="B19" t="s">
        <v>188</v>
      </c>
      <c r="C19" s="43">
        <f>SUM(C16:C18)</f>
        <v>114524</v>
      </c>
    </row>
    <row r="20" spans="2:3" x14ac:dyDescent="0.25">
      <c r="C20" s="43"/>
    </row>
    <row r="21" spans="2:3" x14ac:dyDescent="0.25">
      <c r="C21" s="43"/>
    </row>
    <row r="22" spans="2:3" x14ac:dyDescent="0.25">
      <c r="C22" s="43"/>
    </row>
    <row r="23" spans="2:3" x14ac:dyDescent="0.25">
      <c r="C23" s="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47</vt:i4>
      </vt:variant>
    </vt:vector>
  </HeadingPairs>
  <TitlesOfParts>
    <vt:vector size="103" baseType="lpstr">
      <vt:lpstr>Notes</vt:lpstr>
      <vt:lpstr>Drop Down Values</vt:lpstr>
      <vt:lpstr>Data</vt:lpstr>
      <vt:lpstr>CRF Balances</vt:lpstr>
      <vt:lpstr>Pivot</vt:lpstr>
      <vt:lpstr>Police Cruiser</vt:lpstr>
      <vt:lpstr>Highway Pivot</vt:lpstr>
      <vt:lpstr>Fire Pivot</vt:lpstr>
      <vt:lpstr>Ambulance Pivot</vt:lpstr>
      <vt:lpstr>Recreation</vt:lpstr>
      <vt:lpstr>Fire, EMS &amp; Police Pivot</vt:lpstr>
      <vt:lpstr>1</vt:lpstr>
      <vt:lpstr>2</vt:lpstr>
      <vt:lpstr>3</vt:lpstr>
      <vt:lpstr>4</vt:lpstr>
      <vt:lpstr>5</vt:lpstr>
      <vt:lpstr>6</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'5'!Print_Area</vt:lpstr>
      <vt:lpstr>'6'!Print_Area</vt:lpstr>
      <vt:lpstr>Data!Print_Area</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southwell</dc:creator>
  <cp:lastModifiedBy>Mary Moritz</cp:lastModifiedBy>
  <cp:lastPrinted>2026-01-19T21:24:22Z</cp:lastPrinted>
  <dcterms:created xsi:type="dcterms:W3CDTF">2024-07-07T23:31:10Z</dcterms:created>
  <dcterms:modified xsi:type="dcterms:W3CDTF">2026-01-19T21:24:35Z</dcterms:modified>
</cp:coreProperties>
</file>