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moritz\Desktop\"/>
    </mc:Choice>
  </mc:AlternateContent>
  <xr:revisionPtr revIDLastSave="0" documentId="13_ncr:1_{334DAD97-80D1-40F9-8248-06E7B2DD329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etail" sheetId="2" r:id="rId1"/>
    <sheet name="Debt" sheetId="3" r:id="rId2"/>
  </sheets>
  <definedNames>
    <definedName name="_xlnm.Print_Area" localSheetId="1">Debt!$B$1:$G$342</definedName>
    <definedName name="_xlnm.Print_Area" localSheetId="0">Detail!$B$1:$H$345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7" i="3" l="1"/>
  <c r="F177" i="2"/>
  <c r="I296" i="2" l="1"/>
  <c r="E339" i="3"/>
  <c r="H339" i="3" s="1"/>
  <c r="D339" i="3"/>
  <c r="C339" i="3"/>
  <c r="H338" i="3"/>
  <c r="H337" i="3"/>
  <c r="H336" i="3"/>
  <c r="H335" i="3"/>
  <c r="H334" i="3"/>
  <c r="H333" i="3"/>
  <c r="E331" i="3"/>
  <c r="H331" i="3" s="1"/>
  <c r="D331" i="3"/>
  <c r="C331" i="3"/>
  <c r="H330" i="3"/>
  <c r="F330" i="3"/>
  <c r="H329" i="3"/>
  <c r="F329" i="3"/>
  <c r="H328" i="3"/>
  <c r="F328" i="3"/>
  <c r="H327" i="3"/>
  <c r="F327" i="3"/>
  <c r="H326" i="3"/>
  <c r="F326" i="3"/>
  <c r="H325" i="3"/>
  <c r="F325" i="3"/>
  <c r="H324" i="3"/>
  <c r="F324" i="3"/>
  <c r="H323" i="3"/>
  <c r="F323" i="3"/>
  <c r="H322" i="3"/>
  <c r="F322" i="3"/>
  <c r="H321" i="3"/>
  <c r="F321" i="3"/>
  <c r="H320" i="3"/>
  <c r="F320" i="3"/>
  <c r="H319" i="3"/>
  <c r="F319" i="3"/>
  <c r="H318" i="3"/>
  <c r="F318" i="3"/>
  <c r="H317" i="3"/>
  <c r="F317" i="3"/>
  <c r="H316" i="3"/>
  <c r="F316" i="3"/>
  <c r="H315" i="3"/>
  <c r="F315" i="3"/>
  <c r="H314" i="3"/>
  <c r="F314" i="3"/>
  <c r="H312" i="3"/>
  <c r="F312" i="3"/>
  <c r="H308" i="3"/>
  <c r="F308" i="3"/>
  <c r="H306" i="3"/>
  <c r="F306" i="3"/>
  <c r="H304" i="3"/>
  <c r="F304" i="3"/>
  <c r="H302" i="3"/>
  <c r="F302" i="3"/>
  <c r="H300" i="3"/>
  <c r="F300" i="3"/>
  <c r="E298" i="3"/>
  <c r="H298" i="3" s="1"/>
  <c r="D298" i="3"/>
  <c r="C298" i="3"/>
  <c r="F297" i="3"/>
  <c r="F296" i="3"/>
  <c r="F295" i="3"/>
  <c r="F294" i="3"/>
  <c r="F293" i="3"/>
  <c r="F292" i="3"/>
  <c r="F291" i="3"/>
  <c r="F290" i="3"/>
  <c r="F289" i="3"/>
  <c r="F288" i="3"/>
  <c r="F287" i="3"/>
  <c r="F286" i="3"/>
  <c r="F285" i="3"/>
  <c r="F284" i="3"/>
  <c r="E282" i="3"/>
  <c r="H282" i="3" s="1"/>
  <c r="D282" i="3"/>
  <c r="C282" i="3"/>
  <c r="F281" i="3"/>
  <c r="F280" i="3"/>
  <c r="F279" i="3"/>
  <c r="F278" i="3"/>
  <c r="F277" i="3"/>
  <c r="F276" i="3"/>
  <c r="F275" i="3"/>
  <c r="F274" i="3"/>
  <c r="F273" i="3"/>
  <c r="F282" i="3" s="1"/>
  <c r="E271" i="3"/>
  <c r="H271" i="3" s="1"/>
  <c r="D271" i="3"/>
  <c r="C271" i="3"/>
  <c r="F270" i="3"/>
  <c r="F269" i="3"/>
  <c r="F268" i="3"/>
  <c r="F267" i="3"/>
  <c r="F266" i="3"/>
  <c r="F265" i="3"/>
  <c r="E263" i="3"/>
  <c r="H263" i="3" s="1"/>
  <c r="D263" i="3"/>
  <c r="C263" i="3"/>
  <c r="F262" i="3"/>
  <c r="F261" i="3"/>
  <c r="F260" i="3"/>
  <c r="F259" i="3"/>
  <c r="F258" i="3"/>
  <c r="F257" i="3"/>
  <c r="F256" i="3"/>
  <c r="F255" i="3"/>
  <c r="F254" i="3"/>
  <c r="F253" i="3"/>
  <c r="E251" i="3"/>
  <c r="H251" i="3" s="1"/>
  <c r="D251" i="3"/>
  <c r="C251" i="3"/>
  <c r="F250" i="3"/>
  <c r="F249" i="3"/>
  <c r="F248" i="3"/>
  <c r="F247" i="3"/>
  <c r="F246" i="3"/>
  <c r="E244" i="3"/>
  <c r="H244" i="3" s="1"/>
  <c r="D244" i="3"/>
  <c r="C244" i="3"/>
  <c r="F243" i="3"/>
  <c r="F242" i="3"/>
  <c r="F244" i="3" s="1"/>
  <c r="E240" i="3"/>
  <c r="H240" i="3" s="1"/>
  <c r="D240" i="3"/>
  <c r="C240" i="3"/>
  <c r="F239" i="3"/>
  <c r="F238" i="3"/>
  <c r="F237" i="3"/>
  <c r="F236" i="3"/>
  <c r="F235" i="3"/>
  <c r="F234" i="3"/>
  <c r="F233" i="3"/>
  <c r="F232" i="3"/>
  <c r="F231" i="3"/>
  <c r="F230" i="3"/>
  <c r="F229" i="3"/>
  <c r="F228" i="3"/>
  <c r="F227" i="3"/>
  <c r="F226" i="3"/>
  <c r="F225" i="3"/>
  <c r="F224" i="3"/>
  <c r="F223" i="3"/>
  <c r="F222" i="3"/>
  <c r="F221" i="3"/>
  <c r="F220" i="3"/>
  <c r="F219" i="3"/>
  <c r="F218" i="3"/>
  <c r="F217" i="3"/>
  <c r="F216" i="3"/>
  <c r="F215" i="3"/>
  <c r="F214" i="3"/>
  <c r="F213" i="3"/>
  <c r="F212" i="3"/>
  <c r="F211" i="3"/>
  <c r="F210" i="3"/>
  <c r="F209" i="3"/>
  <c r="F208" i="3"/>
  <c r="F207" i="3"/>
  <c r="F206" i="3"/>
  <c r="F205" i="3"/>
  <c r="F204" i="3"/>
  <c r="F203" i="3"/>
  <c r="F202" i="3"/>
  <c r="F201" i="3"/>
  <c r="F200" i="3"/>
  <c r="E198" i="3"/>
  <c r="H198" i="3" s="1"/>
  <c r="D198" i="3"/>
  <c r="C198" i="3"/>
  <c r="F197" i="3"/>
  <c r="F196" i="3"/>
  <c r="E194" i="3"/>
  <c r="H194" i="3" s="1"/>
  <c r="D194" i="3"/>
  <c r="C194" i="3"/>
  <c r="F193" i="3"/>
  <c r="F192" i="3"/>
  <c r="F194" i="3" s="1"/>
  <c r="E190" i="3"/>
  <c r="H190" i="3" s="1"/>
  <c r="D190" i="3"/>
  <c r="C190" i="3"/>
  <c r="F189" i="3"/>
  <c r="F188" i="3"/>
  <c r="F187" i="3"/>
  <c r="F186" i="3"/>
  <c r="F185" i="3"/>
  <c r="F184" i="3"/>
  <c r="F183" i="3"/>
  <c r="E181" i="3"/>
  <c r="H181" i="3" s="1"/>
  <c r="D181" i="3"/>
  <c r="C181" i="3"/>
  <c r="F180" i="3"/>
  <c r="F179" i="3"/>
  <c r="F178" i="3"/>
  <c r="F176" i="3"/>
  <c r="F175" i="3"/>
  <c r="F174" i="3"/>
  <c r="F173" i="3"/>
  <c r="F172" i="3"/>
  <c r="F171" i="3"/>
  <c r="F170" i="3"/>
  <c r="F169" i="3"/>
  <c r="F168" i="3"/>
  <c r="F167" i="3"/>
  <c r="F166" i="3"/>
  <c r="F165" i="3"/>
  <c r="F164" i="3"/>
  <c r="F163" i="3"/>
  <c r="F162" i="3"/>
  <c r="F161" i="3"/>
  <c r="F160" i="3"/>
  <c r="F159" i="3"/>
  <c r="F158" i="3"/>
  <c r="E156" i="3"/>
  <c r="H156" i="3" s="1"/>
  <c r="D156" i="3"/>
  <c r="C156" i="3"/>
  <c r="F155" i="3"/>
  <c r="F154" i="3"/>
  <c r="F153" i="3"/>
  <c r="F152" i="3"/>
  <c r="F151" i="3"/>
  <c r="F150" i="3"/>
  <c r="F149" i="3"/>
  <c r="F148" i="3"/>
  <c r="F147" i="3"/>
  <c r="F146" i="3"/>
  <c r="F145" i="3"/>
  <c r="F144" i="3"/>
  <c r="F143" i="3"/>
  <c r="F142" i="3"/>
  <c r="F141" i="3"/>
  <c r="F140" i="3"/>
  <c r="F139" i="3"/>
  <c r="F138" i="3"/>
  <c r="F137" i="3"/>
  <c r="F136" i="3"/>
  <c r="F135" i="3"/>
  <c r="F134" i="3"/>
  <c r="F133" i="3"/>
  <c r="F132" i="3"/>
  <c r="F131" i="3"/>
  <c r="F130" i="3"/>
  <c r="H128" i="3"/>
  <c r="E126" i="3"/>
  <c r="H126" i="3" s="1"/>
  <c r="D126" i="3"/>
  <c r="C126" i="3"/>
  <c r="F125" i="3"/>
  <c r="F124" i="3"/>
  <c r="F123" i="3"/>
  <c r="F126" i="3" s="1"/>
  <c r="E121" i="3"/>
  <c r="H121" i="3" s="1"/>
  <c r="D121" i="3"/>
  <c r="C121" i="3"/>
  <c r="F120" i="3"/>
  <c r="F119" i="3"/>
  <c r="F118" i="3"/>
  <c r="F117" i="3"/>
  <c r="F116" i="3"/>
  <c r="F115" i="3"/>
  <c r="F114" i="3"/>
  <c r="E112" i="3"/>
  <c r="H112" i="3" s="1"/>
  <c r="D112" i="3"/>
  <c r="C112" i="3"/>
  <c r="F111" i="3"/>
  <c r="F110" i="3"/>
  <c r="F109" i="3"/>
  <c r="F108" i="3"/>
  <c r="F107" i="3"/>
  <c r="F106" i="3"/>
  <c r="E104" i="3"/>
  <c r="H104" i="3" s="1"/>
  <c r="D104" i="3"/>
  <c r="C104" i="3"/>
  <c r="F103" i="3"/>
  <c r="F102" i="3"/>
  <c r="F101" i="3"/>
  <c r="F100" i="3"/>
  <c r="F99" i="3"/>
  <c r="F98" i="3"/>
  <c r="F97" i="3"/>
  <c r="F96" i="3"/>
  <c r="E94" i="3"/>
  <c r="H94" i="3" s="1"/>
  <c r="D94" i="3"/>
  <c r="C94" i="3"/>
  <c r="F93" i="3"/>
  <c r="F92" i="3"/>
  <c r="F91" i="3"/>
  <c r="F90" i="3"/>
  <c r="F89" i="3"/>
  <c r="F88" i="3"/>
  <c r="F87" i="3"/>
  <c r="F86" i="3"/>
  <c r="F85" i="3"/>
  <c r="F84" i="3"/>
  <c r="F83" i="3"/>
  <c r="F82" i="3"/>
  <c r="E80" i="3"/>
  <c r="H80" i="3" s="1"/>
  <c r="D80" i="3"/>
  <c r="C80" i="3"/>
  <c r="F79" i="3"/>
  <c r="F78" i="3"/>
  <c r="F80" i="3" s="1"/>
  <c r="E76" i="3"/>
  <c r="D76" i="3"/>
  <c r="C76" i="3"/>
  <c r="F75" i="3"/>
  <c r="F74" i="3"/>
  <c r="F73" i="3"/>
  <c r="F72" i="3"/>
  <c r="F71" i="3"/>
  <c r="F70" i="3"/>
  <c r="F69" i="3"/>
  <c r="F68" i="3"/>
  <c r="F67" i="3"/>
  <c r="F66" i="3"/>
  <c r="E64" i="3"/>
  <c r="H64" i="3" s="1"/>
  <c r="D64" i="3"/>
  <c r="C64" i="3"/>
  <c r="F63" i="3"/>
  <c r="F62" i="3"/>
  <c r="F61" i="3"/>
  <c r="F60" i="3"/>
  <c r="F59" i="3"/>
  <c r="F58" i="3"/>
  <c r="F57" i="3"/>
  <c r="F56" i="3"/>
  <c r="F55" i="3"/>
  <c r="F54" i="3"/>
  <c r="F53" i="3"/>
  <c r="F52" i="3"/>
  <c r="F51" i="3"/>
  <c r="F50" i="3"/>
  <c r="F49" i="3"/>
  <c r="F48" i="3"/>
  <c r="E46" i="3"/>
  <c r="H46" i="3" s="1"/>
  <c r="D46" i="3"/>
  <c r="C46" i="3"/>
  <c r="F45" i="3"/>
  <c r="F44" i="3"/>
  <c r="F43" i="3"/>
  <c r="F42" i="3"/>
  <c r="F41" i="3"/>
  <c r="F40" i="3"/>
  <c r="F39" i="3"/>
  <c r="F38" i="3"/>
  <c r="F37" i="3"/>
  <c r="F36" i="3"/>
  <c r="F35" i="3"/>
  <c r="F34" i="3"/>
  <c r="F33" i="3"/>
  <c r="F32" i="3"/>
  <c r="F31" i="3"/>
  <c r="F30" i="3"/>
  <c r="F29" i="3"/>
  <c r="E27" i="3"/>
  <c r="H27" i="3" s="1"/>
  <c r="D27" i="3"/>
  <c r="C27" i="3"/>
  <c r="F26" i="3"/>
  <c r="F25" i="3"/>
  <c r="F24" i="3"/>
  <c r="F23" i="3"/>
  <c r="F22" i="3"/>
  <c r="F21" i="3"/>
  <c r="F20" i="3"/>
  <c r="F19" i="3"/>
  <c r="F18" i="3"/>
  <c r="F17" i="3"/>
  <c r="F16" i="3"/>
  <c r="F15" i="3"/>
  <c r="F14" i="3"/>
  <c r="F13" i="3"/>
  <c r="F12" i="3"/>
  <c r="F11" i="3"/>
  <c r="F10" i="3"/>
  <c r="F9" i="3"/>
  <c r="F8" i="3"/>
  <c r="F7" i="3"/>
  <c r="F6" i="3"/>
  <c r="F5" i="3"/>
  <c r="F4" i="3"/>
  <c r="F3" i="3"/>
  <c r="F2" i="3"/>
  <c r="F315" i="2"/>
  <c r="F316" i="2"/>
  <c r="F317" i="2"/>
  <c r="F318" i="2"/>
  <c r="F319" i="2"/>
  <c r="F320" i="2"/>
  <c r="F321" i="2"/>
  <c r="F322" i="2"/>
  <c r="F323" i="2"/>
  <c r="F324" i="2"/>
  <c r="F325" i="2"/>
  <c r="F326" i="2"/>
  <c r="F327" i="2"/>
  <c r="F328" i="2"/>
  <c r="F329" i="2"/>
  <c r="F330" i="2"/>
  <c r="F314" i="2"/>
  <c r="F312" i="2"/>
  <c r="F308" i="2"/>
  <c r="F306" i="2"/>
  <c r="F304" i="2"/>
  <c r="F302" i="2"/>
  <c r="F300" i="2"/>
  <c r="F285" i="2"/>
  <c r="F286" i="2"/>
  <c r="F287" i="2"/>
  <c r="F288" i="2"/>
  <c r="F289" i="2"/>
  <c r="F290" i="2"/>
  <c r="F291" i="2"/>
  <c r="F292" i="2"/>
  <c r="F293" i="2"/>
  <c r="F294" i="2"/>
  <c r="F295" i="2"/>
  <c r="F296" i="2"/>
  <c r="F297" i="2"/>
  <c r="F284" i="2"/>
  <c r="F274" i="2"/>
  <c r="F275" i="2"/>
  <c r="F276" i="2"/>
  <c r="F277" i="2"/>
  <c r="F278" i="2"/>
  <c r="F279" i="2"/>
  <c r="F280" i="2"/>
  <c r="F281" i="2"/>
  <c r="F273" i="2"/>
  <c r="F266" i="2"/>
  <c r="F267" i="2"/>
  <c r="F268" i="2"/>
  <c r="F269" i="2"/>
  <c r="F270" i="2"/>
  <c r="F265" i="2"/>
  <c r="F271" i="2" s="1"/>
  <c r="F254" i="2"/>
  <c r="F255" i="2"/>
  <c r="F256" i="2"/>
  <c r="F257" i="2"/>
  <c r="F258" i="2"/>
  <c r="F259" i="2"/>
  <c r="F260" i="2"/>
  <c r="F261" i="2"/>
  <c r="F262" i="2"/>
  <c r="F253" i="2"/>
  <c r="F247" i="2"/>
  <c r="F248" i="2"/>
  <c r="F249" i="2"/>
  <c r="F250" i="2"/>
  <c r="F246" i="2"/>
  <c r="F243" i="2"/>
  <c r="F242" i="2"/>
  <c r="F244" i="2" s="1"/>
  <c r="F201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214" i="2"/>
  <c r="F215" i="2"/>
  <c r="F216" i="2"/>
  <c r="F217" i="2"/>
  <c r="F218" i="2"/>
  <c r="F219" i="2"/>
  <c r="F220" i="2"/>
  <c r="F221" i="2"/>
  <c r="F222" i="2"/>
  <c r="F223" i="2"/>
  <c r="F224" i="2"/>
  <c r="F225" i="2"/>
  <c r="F226" i="2"/>
  <c r="F227" i="2"/>
  <c r="F228" i="2"/>
  <c r="F229" i="2"/>
  <c r="F230" i="2"/>
  <c r="F231" i="2"/>
  <c r="F232" i="2"/>
  <c r="F233" i="2"/>
  <c r="F234" i="2"/>
  <c r="F235" i="2"/>
  <c r="F236" i="2"/>
  <c r="F237" i="2"/>
  <c r="F238" i="2"/>
  <c r="F239" i="2"/>
  <c r="F200" i="2"/>
  <c r="F197" i="2"/>
  <c r="F196" i="2"/>
  <c r="F198" i="2" s="1"/>
  <c r="F193" i="2"/>
  <c r="F192" i="2"/>
  <c r="F194" i="2" s="1"/>
  <c r="F184" i="2"/>
  <c r="F185" i="2"/>
  <c r="F186" i="2"/>
  <c r="F187" i="2"/>
  <c r="F188" i="2"/>
  <c r="F189" i="2"/>
  <c r="F183" i="2"/>
  <c r="F190" i="2" s="1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8" i="2"/>
  <c r="F179" i="2"/>
  <c r="F180" i="2"/>
  <c r="F158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30" i="2"/>
  <c r="F124" i="2"/>
  <c r="F125" i="2"/>
  <c r="F123" i="2"/>
  <c r="F126" i="2" s="1"/>
  <c r="F115" i="2"/>
  <c r="F116" i="2"/>
  <c r="F117" i="2"/>
  <c r="F118" i="2"/>
  <c r="F119" i="2"/>
  <c r="F120" i="2"/>
  <c r="F114" i="2"/>
  <c r="F121" i="2" s="1"/>
  <c r="F107" i="2"/>
  <c r="F108" i="2"/>
  <c r="F109" i="2"/>
  <c r="F110" i="2"/>
  <c r="F111" i="2"/>
  <c r="F106" i="2"/>
  <c r="F112" i="2" s="1"/>
  <c r="F97" i="2"/>
  <c r="F98" i="2"/>
  <c r="F99" i="2"/>
  <c r="F100" i="2"/>
  <c r="F101" i="2"/>
  <c r="F102" i="2"/>
  <c r="F103" i="2"/>
  <c r="F96" i="2"/>
  <c r="F83" i="2"/>
  <c r="F84" i="2"/>
  <c r="F85" i="2"/>
  <c r="F86" i="2"/>
  <c r="F87" i="2"/>
  <c r="F88" i="2"/>
  <c r="F89" i="2"/>
  <c r="F90" i="2"/>
  <c r="F91" i="2"/>
  <c r="F92" i="2"/>
  <c r="F93" i="2"/>
  <c r="F82" i="2"/>
  <c r="F79" i="2"/>
  <c r="F78" i="2"/>
  <c r="F80" i="2" s="1"/>
  <c r="F67" i="2"/>
  <c r="F68" i="2"/>
  <c r="F69" i="2"/>
  <c r="F70" i="2"/>
  <c r="F71" i="2"/>
  <c r="F72" i="2"/>
  <c r="F73" i="2"/>
  <c r="F74" i="2"/>
  <c r="F75" i="2"/>
  <c r="F66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48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29" i="2"/>
  <c r="F3" i="2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" i="2"/>
  <c r="E339" i="2"/>
  <c r="H339" i="2" s="1"/>
  <c r="D339" i="2"/>
  <c r="C339" i="2"/>
  <c r="H338" i="2"/>
  <c r="H337" i="2"/>
  <c r="H336" i="2"/>
  <c r="H335" i="2"/>
  <c r="H334" i="2"/>
  <c r="H333" i="2"/>
  <c r="E331" i="2"/>
  <c r="H331" i="2" s="1"/>
  <c r="D331" i="2"/>
  <c r="C331" i="2"/>
  <c r="H330" i="2"/>
  <c r="H329" i="2"/>
  <c r="H328" i="2"/>
  <c r="H327" i="2"/>
  <c r="H326" i="2"/>
  <c r="H325" i="2"/>
  <c r="H324" i="2"/>
  <c r="H323" i="2"/>
  <c r="H322" i="2"/>
  <c r="H321" i="2"/>
  <c r="H320" i="2"/>
  <c r="H319" i="2"/>
  <c r="H318" i="2"/>
  <c r="H317" i="2"/>
  <c r="H316" i="2"/>
  <c r="H315" i="2"/>
  <c r="H314" i="2"/>
  <c r="H312" i="2"/>
  <c r="H308" i="2"/>
  <c r="H306" i="2"/>
  <c r="H304" i="2"/>
  <c r="H302" i="2"/>
  <c r="H300" i="2"/>
  <c r="E298" i="2"/>
  <c r="H298" i="2" s="1"/>
  <c r="D298" i="2"/>
  <c r="C298" i="2"/>
  <c r="E282" i="2"/>
  <c r="H282" i="2" s="1"/>
  <c r="D282" i="2"/>
  <c r="C282" i="2"/>
  <c r="E271" i="2"/>
  <c r="H271" i="2" s="1"/>
  <c r="D271" i="2"/>
  <c r="C271" i="2"/>
  <c r="E263" i="2"/>
  <c r="H263" i="2" s="1"/>
  <c r="D263" i="2"/>
  <c r="C263" i="2"/>
  <c r="E251" i="2"/>
  <c r="H251" i="2" s="1"/>
  <c r="D251" i="2"/>
  <c r="C251" i="2"/>
  <c r="E244" i="2"/>
  <c r="H244" i="2" s="1"/>
  <c r="D244" i="2"/>
  <c r="C244" i="2"/>
  <c r="E240" i="2"/>
  <c r="H240" i="2" s="1"/>
  <c r="D240" i="2"/>
  <c r="C240" i="2"/>
  <c r="E198" i="2"/>
  <c r="H198" i="2" s="1"/>
  <c r="D198" i="2"/>
  <c r="C198" i="2"/>
  <c r="E194" i="2"/>
  <c r="H194" i="2" s="1"/>
  <c r="D194" i="2"/>
  <c r="C194" i="2"/>
  <c r="E190" i="2"/>
  <c r="H190" i="2" s="1"/>
  <c r="D190" i="2"/>
  <c r="C190" i="2"/>
  <c r="E181" i="2"/>
  <c r="H181" i="2" s="1"/>
  <c r="D181" i="2"/>
  <c r="C181" i="2"/>
  <c r="E156" i="2"/>
  <c r="H156" i="2" s="1"/>
  <c r="D156" i="2"/>
  <c r="C156" i="2"/>
  <c r="H128" i="2"/>
  <c r="E126" i="2"/>
  <c r="H126" i="2" s="1"/>
  <c r="D126" i="2"/>
  <c r="C126" i="2"/>
  <c r="E121" i="2"/>
  <c r="H121" i="2" s="1"/>
  <c r="D121" i="2"/>
  <c r="C121" i="2"/>
  <c r="E112" i="2"/>
  <c r="H112" i="2" s="1"/>
  <c r="D112" i="2"/>
  <c r="C112" i="2"/>
  <c r="E104" i="2"/>
  <c r="H104" i="2" s="1"/>
  <c r="D104" i="2"/>
  <c r="C104" i="2"/>
  <c r="E94" i="2"/>
  <c r="H94" i="2" s="1"/>
  <c r="D94" i="2"/>
  <c r="C94" i="2"/>
  <c r="E80" i="2"/>
  <c r="H80" i="2" s="1"/>
  <c r="D80" i="2"/>
  <c r="C80" i="2"/>
  <c r="E76" i="2"/>
  <c r="D76" i="2"/>
  <c r="C76" i="2"/>
  <c r="E64" i="2"/>
  <c r="H64" i="2" s="1"/>
  <c r="D64" i="2"/>
  <c r="C64" i="2"/>
  <c r="E46" i="2"/>
  <c r="H46" i="2" s="1"/>
  <c r="D46" i="2"/>
  <c r="C46" i="2"/>
  <c r="E27" i="2"/>
  <c r="H27" i="2" s="1"/>
  <c r="D27" i="2"/>
  <c r="C27" i="2"/>
  <c r="F104" i="3" l="1"/>
  <c r="F76" i="3"/>
  <c r="F94" i="3"/>
  <c r="F251" i="3"/>
  <c r="F198" i="3"/>
  <c r="F331" i="3"/>
  <c r="F271" i="3"/>
  <c r="F94" i="2"/>
  <c r="F181" i="2"/>
  <c r="F282" i="2"/>
  <c r="F76" i="2"/>
  <c r="F298" i="2"/>
  <c r="F64" i="2"/>
  <c r="F331" i="2"/>
  <c r="F240" i="2"/>
  <c r="F251" i="2"/>
  <c r="F263" i="2"/>
  <c r="F46" i="2"/>
  <c r="F156" i="2"/>
  <c r="F27" i="2"/>
  <c r="F104" i="2"/>
  <c r="F298" i="3"/>
  <c r="F263" i="3"/>
  <c r="F240" i="3"/>
  <c r="E310" i="3"/>
  <c r="H310" i="3" s="1"/>
  <c r="F190" i="3"/>
  <c r="F181" i="3"/>
  <c r="F156" i="3"/>
  <c r="F121" i="3"/>
  <c r="F112" i="3"/>
  <c r="F64" i="3"/>
  <c r="F46" i="3"/>
  <c r="F27" i="3"/>
  <c r="C310" i="3"/>
  <c r="C341" i="3" s="1"/>
  <c r="D310" i="3"/>
  <c r="D341" i="3" s="1"/>
  <c r="H76" i="3"/>
  <c r="H76" i="2"/>
  <c r="C310" i="2"/>
  <c r="C341" i="2" s="1"/>
  <c r="D310" i="2"/>
  <c r="D341" i="2" s="1"/>
  <c r="E310" i="2"/>
  <c r="E341" i="3" l="1"/>
  <c r="F341" i="3" s="1"/>
  <c r="F310" i="3"/>
  <c r="I299" i="2"/>
  <c r="F310" i="2"/>
  <c r="H310" i="2"/>
  <c r="E341" i="2"/>
  <c r="H341" i="3" l="1"/>
  <c r="M341" i="3"/>
  <c r="K341" i="2"/>
  <c r="F341" i="2"/>
  <c r="H341" i="2"/>
</calcChain>
</file>

<file path=xl/sharedStrings.xml><?xml version="1.0" encoding="utf-8"?>
<sst xmlns="http://schemas.openxmlformats.org/spreadsheetml/2006/main" count="1201" uniqueCount="599">
  <si>
    <t>Account #</t>
  </si>
  <si>
    <t>Account Title</t>
  </si>
  <si>
    <t>2025 Actual</t>
  </si>
  <si>
    <t>01-4130.10-118</t>
  </si>
  <si>
    <t>EXEC FINANCE ADMINISTRATOR</t>
  </si>
  <si>
    <t>01-4130.10-120</t>
  </si>
  <si>
    <t>EXEC TOWN ADMIN</t>
  </si>
  <si>
    <t>01-4130.10-130</t>
  </si>
  <si>
    <t>EXEC SELECTMEN'S SALARIES</t>
  </si>
  <si>
    <t>01-4130.10-132</t>
  </si>
  <si>
    <t>EXEC AUDITORS</t>
  </si>
  <si>
    <t>01-4130.10-190</t>
  </si>
  <si>
    <t>EXEC LONGEVITY BONUS</t>
  </si>
  <si>
    <t>01-4130.10-220</t>
  </si>
  <si>
    <t>EXEC SS/MC</t>
  </si>
  <si>
    <t>01-4130.10-230</t>
  </si>
  <si>
    <t>EXEC NHRE</t>
  </si>
  <si>
    <t>01-4130.10-330</t>
  </si>
  <si>
    <t>EXEC REGISTRY</t>
  </si>
  <si>
    <t>01-4130.10-341</t>
  </si>
  <si>
    <t>EXEC TELEPHONE</t>
  </si>
  <si>
    <t>01-4130.10-390</t>
  </si>
  <si>
    <t>MARKETING SERVICES</t>
  </si>
  <si>
    <t>01-4130.10-439</t>
  </si>
  <si>
    <t>HARDWARE SUPPORT</t>
  </si>
  <si>
    <t>01-4130.10-440</t>
  </si>
  <si>
    <t>EXEC COMPUTER EXPENSE</t>
  </si>
  <si>
    <t>01-4130.10-442</t>
  </si>
  <si>
    <t>EXEC PROFESSIONAL CONSULTING</t>
  </si>
  <si>
    <t>01-4130.10-530</t>
  </si>
  <si>
    <t>EXEC WC INSURANCE</t>
  </si>
  <si>
    <t>01-4130.10-550</t>
  </si>
  <si>
    <t>EXEC PRINTING</t>
  </si>
  <si>
    <t>01-4130.10-560</t>
  </si>
  <si>
    <t>EXEC DUES</t>
  </si>
  <si>
    <t>01-4130.10-561</t>
  </si>
  <si>
    <t>EXEC NHMA MEMBERSHIP DUES</t>
  </si>
  <si>
    <t>01-4130.10-562</t>
  </si>
  <si>
    <t>EXEC PUBLIC NOTICES</t>
  </si>
  <si>
    <t>01-4130.10-620</t>
  </si>
  <si>
    <t>EXEC OFFICE SUPPLIES</t>
  </si>
  <si>
    <t>01-4130.10-625</t>
  </si>
  <si>
    <t>EXEC POSTAGE</t>
  </si>
  <si>
    <t>01-4130.10-670</t>
  </si>
  <si>
    <t>EXEC BOOKS &amp; PERIODICALS</t>
  </si>
  <si>
    <t>01-4130.10-690</t>
  </si>
  <si>
    <t>EXEC MISC</t>
  </si>
  <si>
    <t>01-4130.10-740</t>
  </si>
  <si>
    <t>EXEC EQUIPMENT LEASE</t>
  </si>
  <si>
    <t>01-4130.10-741</t>
  </si>
  <si>
    <t>EXEC EQUIP REPAIR &amp; MAINT</t>
  </si>
  <si>
    <t>01-4130.10-810</t>
  </si>
  <si>
    <t>EXEC TRAINING &amp; CONFERENCES</t>
  </si>
  <si>
    <t>01-4140.10-130</t>
  </si>
  <si>
    <t>ER TOWN CLERK SALARY</t>
  </si>
  <si>
    <t>01-4140.10-132</t>
  </si>
  <si>
    <t>ER DEPUTY TOWN CLERK</t>
  </si>
  <si>
    <t>01-4140.10-133</t>
  </si>
  <si>
    <t>ER MODERATOR</t>
  </si>
  <si>
    <t>01-4140.10-134</t>
  </si>
  <si>
    <t>ER SUPERVISORS OF CHECKLIST</t>
  </si>
  <si>
    <t>01-4140.10-135</t>
  </si>
  <si>
    <t>ER BALLOT CLERKS</t>
  </si>
  <si>
    <t>01-4140.10-190</t>
  </si>
  <si>
    <t>TOWN CLERK LONGEVITY BONUS</t>
  </si>
  <si>
    <t>01-4140.10-220</t>
  </si>
  <si>
    <t>ER SS/MC</t>
  </si>
  <si>
    <t>01-4140.10-312</t>
  </si>
  <si>
    <t>ER MEALS</t>
  </si>
  <si>
    <t>01-4140.10-341</t>
  </si>
  <si>
    <t>ER TELEPHONE</t>
  </si>
  <si>
    <t>01-4140.10-342</t>
  </si>
  <si>
    <t>INFORMATION SYSTEMS</t>
  </si>
  <si>
    <t>01-4140.10-390</t>
  </si>
  <si>
    <t>ER SERVICES/SUPPLIES</t>
  </si>
  <si>
    <t>01-4140.10-560</t>
  </si>
  <si>
    <t>DUES &amp; EDUCATION</t>
  </si>
  <si>
    <t>01-4140.10-625</t>
  </si>
  <si>
    <t>POSTAGE</t>
  </si>
  <si>
    <t>01-4140.10-626</t>
  </si>
  <si>
    <t>COPIER MAINT.</t>
  </si>
  <si>
    <t>01-4140.10-635</t>
  </si>
  <si>
    <t>ER MILEAGE</t>
  </si>
  <si>
    <t>01-4140.30-130</t>
  </si>
  <si>
    <t>ER PAYMENTS TO GOVT AGENCIES</t>
  </si>
  <si>
    <t>01-4140.30-136</t>
  </si>
  <si>
    <t>ADVERTISING</t>
  </si>
  <si>
    <t>01-4150.10-120</t>
  </si>
  <si>
    <t>FIN TAX COLLECTOR'S SALARY</t>
  </si>
  <si>
    <t>01-4150.10-122</t>
  </si>
  <si>
    <t>FIN DEPUTY TAX COLLECTOR</t>
  </si>
  <si>
    <t>01-4150.10-130</t>
  </si>
  <si>
    <t>FIN TREASURER'S SALARY</t>
  </si>
  <si>
    <t>01-4150.10-131</t>
  </si>
  <si>
    <t>FIN DEPUTY TREASURER'S SALARY</t>
  </si>
  <si>
    <t>01-4150.10-190</t>
  </si>
  <si>
    <t>TAX COLLECTOR LONGEVITY BONUS</t>
  </si>
  <si>
    <t>01-4150.10-220</t>
  </si>
  <si>
    <t>FIN SS/MC</t>
  </si>
  <si>
    <t>01-4150.10-330</t>
  </si>
  <si>
    <t>FIN REGISTRY</t>
  </si>
  <si>
    <t>01-4150.10-341</t>
  </si>
  <si>
    <t>FIN TELEPHONE</t>
  </si>
  <si>
    <t>01-4150.10-342</t>
  </si>
  <si>
    <t>FIN INFORMATION SYSTEMS</t>
  </si>
  <si>
    <t>01-4150.10-390</t>
  </si>
  <si>
    <t>FIN SERVICES</t>
  </si>
  <si>
    <t>01-4150.10-391</t>
  </si>
  <si>
    <t>TREASURER SERVICES</t>
  </si>
  <si>
    <t>01-4150.10-560</t>
  </si>
  <si>
    <t>01-4150.10-610</t>
  </si>
  <si>
    <t>FIN SUPPLIES</t>
  </si>
  <si>
    <t>01-4150.10-625</t>
  </si>
  <si>
    <t>FIN POSTAGE</t>
  </si>
  <si>
    <t>01-4150.10-626</t>
  </si>
  <si>
    <t>01-4150.10-635</t>
  </si>
  <si>
    <t>MILEAGE</t>
  </si>
  <si>
    <t>01-4152.10-330</t>
  </si>
  <si>
    <t>ASES REGISTRY</t>
  </si>
  <si>
    <t>01-4152.10-390</t>
  </si>
  <si>
    <t>ASSESSING</t>
  </si>
  <si>
    <t>01-4152.10-391</t>
  </si>
  <si>
    <t>UPDATE MAPS</t>
  </si>
  <si>
    <t>01-4152.10-400</t>
  </si>
  <si>
    <t>GIS HOSTING</t>
  </si>
  <si>
    <t>01-4152.10-440</t>
  </si>
  <si>
    <t>COMPUTER SOFTWARE MAINTENANCE</t>
  </si>
  <si>
    <t>01-4152.10-460</t>
  </si>
  <si>
    <t>ASSES EQUIP/SOFTWARE PURCHASES</t>
  </si>
  <si>
    <t>01-4152.10-610</t>
  </si>
  <si>
    <t>ASSES SUPPLIES/SERVICES</t>
  </si>
  <si>
    <t>01-4152.10-625</t>
  </si>
  <si>
    <t>ASSES POSTAGE</t>
  </si>
  <si>
    <t>01-4152.10-670</t>
  </si>
  <si>
    <t>EDUCATION &amp; MILEAGE</t>
  </si>
  <si>
    <t>01-4152.20-390</t>
  </si>
  <si>
    <t>REVALUATION</t>
  </si>
  <si>
    <t>01-4153.10-320</t>
  </si>
  <si>
    <t>LEGAL EXPENSE</t>
  </si>
  <si>
    <t>01-4153.27-320</t>
  </si>
  <si>
    <t>ZONING/CODE ENFORCEMENT</t>
  </si>
  <si>
    <t>01-4191.10-120</t>
  </si>
  <si>
    <t>PZ SECRETARY'S SALARY</t>
  </si>
  <si>
    <t>01-4191.10-121</t>
  </si>
  <si>
    <t>PZ CONSULTING SERVICES</t>
  </si>
  <si>
    <t>01-4191.10-220</t>
  </si>
  <si>
    <t>PZ SS/MC</t>
  </si>
  <si>
    <t>01-4191.10-230</t>
  </si>
  <si>
    <t>PZ NHRE</t>
  </si>
  <si>
    <t>01-4191.10-320</t>
  </si>
  <si>
    <t>PZ LEGAL EXPENSE</t>
  </si>
  <si>
    <t>01-4191.10-330</t>
  </si>
  <si>
    <t>PZ REGISTRY</t>
  </si>
  <si>
    <t>01-4191.10-340</t>
  </si>
  <si>
    <t>PZ ADVERTISING</t>
  </si>
  <si>
    <t>01-4191.10-341</t>
  </si>
  <si>
    <t>PZ TELEPHONE</t>
  </si>
  <si>
    <t>01-4191.10-390</t>
  </si>
  <si>
    <t>PZ SERVICES</t>
  </si>
  <si>
    <t>01-4191.10-610</t>
  </si>
  <si>
    <t>PZ SUPPLIES</t>
  </si>
  <si>
    <t>01-4191.10-625</t>
  </si>
  <si>
    <t>PZ POSTAGE</t>
  </si>
  <si>
    <t>01-4191.10-700</t>
  </si>
  <si>
    <t>MASTER PLAN</t>
  </si>
  <si>
    <t>01-4194.10-370</t>
  </si>
  <si>
    <t>GGB OUT-OF-DISTRICT HYDRANTS</t>
  </si>
  <si>
    <t>01-4194.10-410</t>
  </si>
  <si>
    <t>GGB LIGHTS</t>
  </si>
  <si>
    <t>01-4194.10-411</t>
  </si>
  <si>
    <t>GGB FUEL</t>
  </si>
  <si>
    <t>01-4194.10-430</t>
  </si>
  <si>
    <t>GGB BUILDING MAINTENANCE</t>
  </si>
  <si>
    <t>01-4194.10-440</t>
  </si>
  <si>
    <t>CLEANING SERVICES</t>
  </si>
  <si>
    <t>01-4194.10-610</t>
  </si>
  <si>
    <t>GGB SUPPLIES</t>
  </si>
  <si>
    <t>01-4194.10-660</t>
  </si>
  <si>
    <t>GGB EQUIPMENT REPAIR</t>
  </si>
  <si>
    <t>01-4194.20-430</t>
  </si>
  <si>
    <t>DERELICT PROPERTY CLEAN UP</t>
  </si>
  <si>
    <t>01-4195.10-120</t>
  </si>
  <si>
    <t>CEMETERY SALARY</t>
  </si>
  <si>
    <t>01-4195.10-220</t>
  </si>
  <si>
    <t>CEMETERY SS/MC</t>
  </si>
  <si>
    <t>01-4195.10-240</t>
  </si>
  <si>
    <t>CEMETERY MAINTENANCE</t>
  </si>
  <si>
    <t>01-4195.10-340</t>
  </si>
  <si>
    <t>CEMETERY EQUIPMENT PURCHASE</t>
  </si>
  <si>
    <t>01-4195.10-341</t>
  </si>
  <si>
    <t>CEMETERY PHONE/WIFI</t>
  </si>
  <si>
    <t>01-4195.10-440</t>
  </si>
  <si>
    <t>CEMETERY SOFTWARE</t>
  </si>
  <si>
    <t>01-4196.00-210</t>
  </si>
  <si>
    <t>HEALTH INSURANCE</t>
  </si>
  <si>
    <t>01-4196.00-211</t>
  </si>
  <si>
    <t>DENTAL INSURANCE</t>
  </si>
  <si>
    <t>01-4196.00-215</t>
  </si>
  <si>
    <t>LIFE, STD, LTD INSURANCE</t>
  </si>
  <si>
    <t>01-4196.09-000</t>
  </si>
  <si>
    <t>INSURANCE CLAIM EXPENSE</t>
  </si>
  <si>
    <t>01-4196.10-000</t>
  </si>
  <si>
    <t>PROPERTY &amp; LIABILITY INSURANCE</t>
  </si>
  <si>
    <t>01-4196.11-000</t>
  </si>
  <si>
    <t>WORKERS COMP INSURANCE</t>
  </si>
  <si>
    <t>01-4196.12-000</t>
  </si>
  <si>
    <t>UNEMPLOYMENT COMPENSATION</t>
  </si>
  <si>
    <t>01-4197.10-120</t>
  </si>
  <si>
    <t>AR VISITORS' CENTER</t>
  </si>
  <si>
    <t>01-4197.10-220</t>
  </si>
  <si>
    <t>AR VISITORS' CENTER SS/MC</t>
  </si>
  <si>
    <t>01-4197.10-390</t>
  </si>
  <si>
    <t>AR VISITORS' CENTER SERVICES</t>
  </si>
  <si>
    <t>01-4199.10-120</t>
  </si>
  <si>
    <t>OGG WOOD ASSESSOR SALARY</t>
  </si>
  <si>
    <t>01-4210.10-110</t>
  </si>
  <si>
    <t>PD POLICE CHIEF SALARY</t>
  </si>
  <si>
    <t>01-4210.10-120</t>
  </si>
  <si>
    <t>PD OFFICERS' SALARIES</t>
  </si>
  <si>
    <t>01-4210.10-121</t>
  </si>
  <si>
    <t>PD SPECIAL DETAIL</t>
  </si>
  <si>
    <t>01-4210.10-122</t>
  </si>
  <si>
    <t>PD PROSECUTER</t>
  </si>
  <si>
    <t>01-4210.10-125</t>
  </si>
  <si>
    <t>PD ADMIN SUPPORT</t>
  </si>
  <si>
    <t>01-4210.10-191</t>
  </si>
  <si>
    <t>PD HOLIDAY PAY</t>
  </si>
  <si>
    <t>01-4210.10-192</t>
  </si>
  <si>
    <t>PD RETENTION</t>
  </si>
  <si>
    <t>01-4210.10-210</t>
  </si>
  <si>
    <t>PD MTHP</t>
  </si>
  <si>
    <t>01-4210.10-220</t>
  </si>
  <si>
    <t>PD SS/MC</t>
  </si>
  <si>
    <t>01-4210.10-230</t>
  </si>
  <si>
    <t>PD NHRTS</t>
  </si>
  <si>
    <t>01-4210.10-341</t>
  </si>
  <si>
    <t>PD TELEPHONE</t>
  </si>
  <si>
    <t>01-4210.10-390</t>
  </si>
  <si>
    <t>PD SERVICES/SUPPLIES</t>
  </si>
  <si>
    <t>01-4210.10-395</t>
  </si>
  <si>
    <t>ANIMAL CONTROL MISC. SUPPLIES</t>
  </si>
  <si>
    <t>01-4210.10-620</t>
  </si>
  <si>
    <t>PD OFFICE SUPPLIES</t>
  </si>
  <si>
    <t>01-4210.10-624</t>
  </si>
  <si>
    <t>01-4210.10-625</t>
  </si>
  <si>
    <t>PD GUNS/AMMO</t>
  </si>
  <si>
    <t>01-4210.10-635</t>
  </si>
  <si>
    <t>PD FUEL/GAS</t>
  </si>
  <si>
    <t>01-4210.10-661</t>
  </si>
  <si>
    <t>CRUISER 1</t>
  </si>
  <si>
    <t>01-4210.10-662</t>
  </si>
  <si>
    <t>CRUISER 2</t>
  </si>
  <si>
    <t>01-4210.10-663</t>
  </si>
  <si>
    <t>CRUISER 3</t>
  </si>
  <si>
    <t>01-4210.10-664</t>
  </si>
  <si>
    <t>CRUISER 4</t>
  </si>
  <si>
    <t>01-4210.10-670</t>
  </si>
  <si>
    <t>PD TECH SUPPORT</t>
  </si>
  <si>
    <t>01-4210.10-675</t>
  </si>
  <si>
    <t>PD MILEAGE</t>
  </si>
  <si>
    <t>01-4210.10-740</t>
  </si>
  <si>
    <t>PD PRINTER/COPIER LEASE</t>
  </si>
  <si>
    <t>01-4210.10-745</t>
  </si>
  <si>
    <t>PD TRAINING</t>
  </si>
  <si>
    <t>01-4210.10-800</t>
  </si>
  <si>
    <t>PD UNIFORMS</t>
  </si>
  <si>
    <t>01-4220.10-110</t>
  </si>
  <si>
    <t>FD FIRE CHIEF SALARY</t>
  </si>
  <si>
    <t>01-4220.10-120</t>
  </si>
  <si>
    <t>FD CALL FIREMEN</t>
  </si>
  <si>
    <t>01-4220.10-122</t>
  </si>
  <si>
    <t>FD ASST FIRE CHIEF</t>
  </si>
  <si>
    <t>01-4220.10-191</t>
  </si>
  <si>
    <t>FD HOLIDAY PAY</t>
  </si>
  <si>
    <t>01-4220.10-220</t>
  </si>
  <si>
    <t>FD SS/MC</t>
  </si>
  <si>
    <t>01-4220.10-230</t>
  </si>
  <si>
    <t>FIRE CHIEF NHRS</t>
  </si>
  <si>
    <t>01-4220.10-240</t>
  </si>
  <si>
    <t>FD TRAINING</t>
  </si>
  <si>
    <t>01-4220.10-341</t>
  </si>
  <si>
    <t>FD TELEPHONE</t>
  </si>
  <si>
    <t>01-4220.10-380</t>
  </si>
  <si>
    <t>FD OFFICE SUPPLIES</t>
  </si>
  <si>
    <t>01-4220.10-390</t>
  </si>
  <si>
    <t>FD SERVICES/SUPPLIES</t>
  </si>
  <si>
    <t>01-4220.10-430</t>
  </si>
  <si>
    <t>FD STATION MAINTENANCE</t>
  </si>
  <si>
    <t>01-4220.10-560</t>
  </si>
  <si>
    <t>DUES &amp; MEMBERSHIPS</t>
  </si>
  <si>
    <t>01-4220.10-635</t>
  </si>
  <si>
    <t>FD FUEL/GAS</t>
  </si>
  <si>
    <t>01-4220.10-660</t>
  </si>
  <si>
    <t>FD EQUIPMENT/VEHICLE REPAIR</t>
  </si>
  <si>
    <t>01-4220.10-661</t>
  </si>
  <si>
    <t>FIRE CHIEF'S VEHICLE</t>
  </si>
  <si>
    <t>01-4220.10-664</t>
  </si>
  <si>
    <t>1998 FREIGHTLINER TANKER</t>
  </si>
  <si>
    <t>01-4220.10-665</t>
  </si>
  <si>
    <t>HMAD UTILITY TRAILER</t>
  </si>
  <si>
    <t>01-4220.10-666</t>
  </si>
  <si>
    <t>2025 INTERNATIONAL</t>
  </si>
  <si>
    <t>01-4220.10-667</t>
  </si>
  <si>
    <t>2004 FREIGHTLINER E-ONE</t>
  </si>
  <si>
    <t>01-4220.10-670</t>
  </si>
  <si>
    <t>REPORTS &amp; CODES</t>
  </si>
  <si>
    <t>01-4220.10-680</t>
  </si>
  <si>
    <t>FD EQUIPMENT PURCHASE</t>
  </si>
  <si>
    <t>01-4220.10-700</t>
  </si>
  <si>
    <t>FD COMMUNICATION MAINTENANCE</t>
  </si>
  <si>
    <t>01-4240.10-120</t>
  </si>
  <si>
    <t>BI SALARY</t>
  </si>
  <si>
    <t>01-4240.10-220</t>
  </si>
  <si>
    <t>BI SS/MC</t>
  </si>
  <si>
    <t>01-4240.10-240</t>
  </si>
  <si>
    <t>BI TRAINING</t>
  </si>
  <si>
    <t>01-4240.10-341</t>
  </si>
  <si>
    <t>BI CELL PHONE</t>
  </si>
  <si>
    <t>01-4240.10-560</t>
  </si>
  <si>
    <t>BI DUES</t>
  </si>
  <si>
    <t>01-4240.10-610</t>
  </si>
  <si>
    <t>BI SUPPLIES</t>
  </si>
  <si>
    <t>01-4240.10-635</t>
  </si>
  <si>
    <t>BI MILEAGE</t>
  </si>
  <si>
    <t>01-4290.10-390</t>
  </si>
  <si>
    <t>EMERGENCY MANAGEMENT PLAN</t>
  </si>
  <si>
    <t>01-4290.10-391</t>
  </si>
  <si>
    <t>FOREST FIRE</t>
  </si>
  <si>
    <t>01-4299.10-680</t>
  </si>
  <si>
    <t>Cross-Walk Signs</t>
  </si>
  <si>
    <t>01-4299.10-800</t>
  </si>
  <si>
    <t>OPS DISPATCHER GRAFTON COUNTY</t>
  </si>
  <si>
    <t>01-4311.10-110</t>
  </si>
  <si>
    <t>H ROAD AGENT SALARY</t>
  </si>
  <si>
    <t>01-4311.10-120</t>
  </si>
  <si>
    <t>H SALARY</t>
  </si>
  <si>
    <t>01-4311.10-190</t>
  </si>
  <si>
    <t>HWY LONGEVITY BONUS</t>
  </si>
  <si>
    <t>01-4311.10-191</t>
  </si>
  <si>
    <t>HWY HOLIDAY PAY</t>
  </si>
  <si>
    <t>01-4311.10-220</t>
  </si>
  <si>
    <t>H SS/MC</t>
  </si>
  <si>
    <t>01-4311.10-230</t>
  </si>
  <si>
    <t>H NHRE</t>
  </si>
  <si>
    <t>01-4311.10-311</t>
  </si>
  <si>
    <t>H GRAVEL</t>
  </si>
  <si>
    <t>01-4311.10-312</t>
  </si>
  <si>
    <t>H SALT</t>
  </si>
  <si>
    <t>01-4311.10-313</t>
  </si>
  <si>
    <t>H SAND</t>
  </si>
  <si>
    <t>01-4311.10-314</t>
  </si>
  <si>
    <t>H STONE</t>
  </si>
  <si>
    <t>01-4311.10-341</t>
  </si>
  <si>
    <t>H TELEPHONE</t>
  </si>
  <si>
    <t>01-4311.10-390</t>
  </si>
  <si>
    <t>H SERVICES</t>
  </si>
  <si>
    <t>01-4311.10-410</t>
  </si>
  <si>
    <t>H LIGHTS</t>
  </si>
  <si>
    <t>01-4311.10-411</t>
  </si>
  <si>
    <t>H HEATING OIL</t>
  </si>
  <si>
    <t>01-4311.10-420</t>
  </si>
  <si>
    <t>H DOT TESTING</t>
  </si>
  <si>
    <t>01-4311.10-423</t>
  </si>
  <si>
    <t>H CULVERTS</t>
  </si>
  <si>
    <t>01-4311.10-429</t>
  </si>
  <si>
    <t>1976 HYSTER ROLLER</t>
  </si>
  <si>
    <t>01-4311.10-444</t>
  </si>
  <si>
    <t>H 70 CAT GRADER</t>
  </si>
  <si>
    <t>01-4311.10-445</t>
  </si>
  <si>
    <t>H SPRAYER/PAINT</t>
  </si>
  <si>
    <t>01-4311.10-446</t>
  </si>
  <si>
    <t>H WOOD CHIPPER</t>
  </si>
  <si>
    <t>01-4311.10-449</t>
  </si>
  <si>
    <t>09 STERLING DUMP #6</t>
  </si>
  <si>
    <t>01-4311.10-450</t>
  </si>
  <si>
    <t>H PUBLIC NOTICES</t>
  </si>
  <si>
    <t>01-4311.10-452</t>
  </si>
  <si>
    <t>2010 INTERNATIONAL #12</t>
  </si>
  <si>
    <t>01-4311.10-610</t>
  </si>
  <si>
    <t>H SUPPLIES</t>
  </si>
  <si>
    <t>01-4311.10-611</t>
  </si>
  <si>
    <t>H HAND TOOLS</t>
  </si>
  <si>
    <t>01-4311.10-620</t>
  </si>
  <si>
    <t>H OFFICE SUPPLIES</t>
  </si>
  <si>
    <t>01-4311.10-635</t>
  </si>
  <si>
    <t>H FUEL &amp; LUBRICANTS</t>
  </si>
  <si>
    <t>01-4311.10-636</t>
  </si>
  <si>
    <t>H GREASE &amp; OIL</t>
  </si>
  <si>
    <t>01-4311.10-800</t>
  </si>
  <si>
    <t>H UNIFORMS/BOOTS</t>
  </si>
  <si>
    <t>01-4311.40-390</t>
  </si>
  <si>
    <t>H ASPHALT</t>
  </si>
  <si>
    <t>01-4311.40-391</t>
  </si>
  <si>
    <t>BACKHOE</t>
  </si>
  <si>
    <t>01-4311.40-393</t>
  </si>
  <si>
    <t>2018 FREIGHTLINER DUMP TRUCK</t>
  </si>
  <si>
    <t>01-4311.40-394</t>
  </si>
  <si>
    <t>2017 JOHN DEERE MOWER</t>
  </si>
  <si>
    <t>01-4311.40-396</t>
  </si>
  <si>
    <t>2015 F-350 FORD</t>
  </si>
  <si>
    <t>01-4311.40-397</t>
  </si>
  <si>
    <t>2020 FREIGHTLINER DUMP TRCK#10</t>
  </si>
  <si>
    <t>01-4311.40-398</t>
  </si>
  <si>
    <t>2021 CAT LOADER</t>
  </si>
  <si>
    <t>01-4311.40-399</t>
  </si>
  <si>
    <t>2022 FREIGHTLINER DUMP TRUCK</t>
  </si>
  <si>
    <t>01-4311.40-400</t>
  </si>
  <si>
    <t>2023 FREIGHTLINER DUMP TRUCK</t>
  </si>
  <si>
    <t>01-4311.40-401</t>
  </si>
  <si>
    <t>2023 3/4 DODGE PICKUP</t>
  </si>
  <si>
    <t>01-4311.40-402</t>
  </si>
  <si>
    <t>2023 1 TON DODGE</t>
  </si>
  <si>
    <t>01-4316.10-390</t>
  </si>
  <si>
    <t>REPLACEMENT BULBS</t>
  </si>
  <si>
    <t>01-4316.10-410</t>
  </si>
  <si>
    <t>SL LIGHTS</t>
  </si>
  <si>
    <t>01-4321.10-110</t>
  </si>
  <si>
    <t>Transfer Station Manager</t>
  </si>
  <si>
    <t>01-4321.10-120</t>
  </si>
  <si>
    <t>Transfer Station Attendant</t>
  </si>
  <si>
    <t>01-4321.10-220</t>
  </si>
  <si>
    <t>Transfer Station SS/MC</t>
  </si>
  <si>
    <t>01-4321.10-341</t>
  </si>
  <si>
    <t>Transfer Station Telephone</t>
  </si>
  <si>
    <t>01-4321.20-230</t>
  </si>
  <si>
    <t>Transfer Station NHRS</t>
  </si>
  <si>
    <t>01-4323.10-120</t>
  </si>
  <si>
    <t>AMB ATTENDANTS</t>
  </si>
  <si>
    <t>01-4323.10-121</t>
  </si>
  <si>
    <t>AMBULANCE ATTEND. STIPEND</t>
  </si>
  <si>
    <t>01-4323.10-122</t>
  </si>
  <si>
    <t>AMB ASSISTANT CHIEF</t>
  </si>
  <si>
    <t>01-4323.10-220</t>
  </si>
  <si>
    <t>AMB SS/MC</t>
  </si>
  <si>
    <t>01-4323.10-240</t>
  </si>
  <si>
    <t>AMB TRAINING</t>
  </si>
  <si>
    <t>01-4323.10-350</t>
  </si>
  <si>
    <t>AMB MAINTENANCE</t>
  </si>
  <si>
    <t>01-4323.10-390</t>
  </si>
  <si>
    <t>AMB SERVICES/SUPPLIES</t>
  </si>
  <si>
    <t>01-4323.10-442</t>
  </si>
  <si>
    <t>AMB BILLING SERVICES</t>
  </si>
  <si>
    <t>01-4323.10-635</t>
  </si>
  <si>
    <t>AMB FUEL</t>
  </si>
  <si>
    <t>01-4323.10-680</t>
  </si>
  <si>
    <t>AMB EQUIPMENT PURCHASE</t>
  </si>
  <si>
    <t>01-4411.10-120</t>
  </si>
  <si>
    <t>HEALTH OFFICE SALARY</t>
  </si>
  <si>
    <t>01-4411.10-220</t>
  </si>
  <si>
    <t>HEALTH SS/MC</t>
  </si>
  <si>
    <t>01-4411.10-340</t>
  </si>
  <si>
    <t>HEALTH CELL PHONE</t>
  </si>
  <si>
    <t>01-4411.10-390</t>
  </si>
  <si>
    <t>HEALTH OFFICER SERVICES</t>
  </si>
  <si>
    <t>01-4411.10-610</t>
  </si>
  <si>
    <t>HEALTH OFFICER SUPPLIES</t>
  </si>
  <si>
    <t>01-4411.10-690</t>
  </si>
  <si>
    <t>HEALTH OFFICER MISC</t>
  </si>
  <si>
    <t>01-4415.10-390</t>
  </si>
  <si>
    <t>HA/H GRAFTON CNTY SENIOR CITIZ</t>
  </si>
  <si>
    <t>01-4415.30-390</t>
  </si>
  <si>
    <t>NORTHERN HUMAN SERVICES</t>
  </si>
  <si>
    <t>01-4415.31-390</t>
  </si>
  <si>
    <t>HA/H WA AMMONOOSUC HLTH SERV.</t>
  </si>
  <si>
    <t>01-4415.32-391</t>
  </si>
  <si>
    <t>SECON CHANCE ANIMAL RESCUE</t>
  </si>
  <si>
    <t>01-4415.35-390</t>
  </si>
  <si>
    <t>THE BOYS AND GIRLS CLUB</t>
  </si>
  <si>
    <t>01-4415.90-390</t>
  </si>
  <si>
    <t>HA/H TRI-COUNTY CAP</t>
  </si>
  <si>
    <t>01-4441.10-120</t>
  </si>
  <si>
    <t>DA OVERSEER OF WELFARE</t>
  </si>
  <si>
    <t>01-4441.10-220</t>
  </si>
  <si>
    <t>DA SS/MC</t>
  </si>
  <si>
    <t>01-4441.10-230</t>
  </si>
  <si>
    <t>NH RETIREMENT</t>
  </si>
  <si>
    <t>01-4441.10-355</t>
  </si>
  <si>
    <t>DA RENT</t>
  </si>
  <si>
    <t>01-4441.10-356</t>
  </si>
  <si>
    <t>DA EMERGENCY SHELTER</t>
  </si>
  <si>
    <t>01-4441.10-360</t>
  </si>
  <si>
    <t>DA MISCELLANEOUS</t>
  </si>
  <si>
    <t>01-4441.10-410</t>
  </si>
  <si>
    <t>DA LIGHTS</t>
  </si>
  <si>
    <t>01-4441.10-411</t>
  </si>
  <si>
    <t>DA FUEL</t>
  </si>
  <si>
    <t>01-4520.10-120</t>
  </si>
  <si>
    <t>PR REC SALARIES</t>
  </si>
  <si>
    <t>01-4520.10-121</t>
  </si>
  <si>
    <t>PR REC DIRECTOR SALARY</t>
  </si>
  <si>
    <t>01-4520.10-220</t>
  </si>
  <si>
    <t>PR REC SS/MC</t>
  </si>
  <si>
    <t>01-4520.10-230</t>
  </si>
  <si>
    <t>PR REC DIRECTOR NHRS</t>
  </si>
  <si>
    <t>01-4520.30-391</t>
  </si>
  <si>
    <t>PR SPORTS PRGRAM</t>
  </si>
  <si>
    <t>01-4520.80-120</t>
  </si>
  <si>
    <t>POOL SALARIES</t>
  </si>
  <si>
    <t>01-4520.80-220</t>
  </si>
  <si>
    <t>POOL SS/MC</t>
  </si>
  <si>
    <t>01-4520.80-390</t>
  </si>
  <si>
    <t>POOL CHEMICALS/OVERSIGHT</t>
  </si>
  <si>
    <t>01-4520.80-410</t>
  </si>
  <si>
    <t>POOL ELECTRICITY</t>
  </si>
  <si>
    <t>01-4520.80-430</t>
  </si>
  <si>
    <t>POOL MAINTENANCE</t>
  </si>
  <si>
    <t>01-4520.80-610</t>
  </si>
  <si>
    <t>POOL SUPPLIES</t>
  </si>
  <si>
    <t>01-4520.80-615</t>
  </si>
  <si>
    <t>POOL CONCESSIONS</t>
  </si>
  <si>
    <t>01-4520.80-810</t>
  </si>
  <si>
    <t>POOL TRAINING</t>
  </si>
  <si>
    <t>01-4520.80-815</t>
  </si>
  <si>
    <t>POOL PROGRAMMING</t>
  </si>
  <si>
    <t>01-4550.10-390</t>
  </si>
  <si>
    <t>01-4589.10-390</t>
  </si>
  <si>
    <t>01-4611.10-390</t>
  </si>
  <si>
    <t>01-4723.10-390</t>
  </si>
  <si>
    <t>ITAN TAX ANTICIPATION NOTE</t>
  </si>
  <si>
    <t>01-4790.10-800</t>
  </si>
  <si>
    <t>01-4902.10-430</t>
  </si>
  <si>
    <t>VC STRUCTURAL REPAIRS</t>
  </si>
  <si>
    <t>01-4915.01-390</t>
  </si>
  <si>
    <t>CR POLICE CRUISER</t>
  </si>
  <si>
    <t>01-4915.04-390</t>
  </si>
  <si>
    <t>CR TOB BLDG MAINT FUND</t>
  </si>
  <si>
    <t>01-4915.08-390</t>
  </si>
  <si>
    <t>CR REC FACILITIES</t>
  </si>
  <si>
    <t>01-4915.12-390</t>
  </si>
  <si>
    <t>CR - EMERGENCY SAFETY EQUIPMEN</t>
  </si>
  <si>
    <t>01-4915.18-390</t>
  </si>
  <si>
    <t>CR FIRE TRUCK NEW/USED</t>
  </si>
  <si>
    <t>01-4915.19-390</t>
  </si>
  <si>
    <t>CR AMBULANCE NEW/USED</t>
  </si>
  <si>
    <t>01-4915.25-390</t>
  </si>
  <si>
    <t>CR  POLICE EQUIPMENT</t>
  </si>
  <si>
    <t>01-4915.27-390</t>
  </si>
  <si>
    <t>CR ASSESSING</t>
  </si>
  <si>
    <t>01-4915.29-390</t>
  </si>
  <si>
    <t>CR TECH/COMPUTER</t>
  </si>
  <si>
    <t>01-4915.30-390</t>
  </si>
  <si>
    <t>CR SOLID WASTE DISPOSAL</t>
  </si>
  <si>
    <t>01-4915.31-390</t>
  </si>
  <si>
    <t>CR CEMETERY TRUST FUND</t>
  </si>
  <si>
    <t>01-4915.32-390</t>
  </si>
  <si>
    <t>CR LIBRARY BUILDING MAINTENANC</t>
  </si>
  <si>
    <t>01-4915.33-390</t>
  </si>
  <si>
    <t>CR HIGHWAY EQUIPMENT FUND</t>
  </si>
  <si>
    <t>01-4915.35-390</t>
  </si>
  <si>
    <t>CR Road Maintenance</t>
  </si>
  <si>
    <t>01-4915.36-390</t>
  </si>
  <si>
    <t>CR Grant Match</t>
  </si>
  <si>
    <t>01-4916.01-390</t>
  </si>
  <si>
    <t>GRANT MATCH EXPENDABLE TRUST</t>
  </si>
  <si>
    <t>01-4917.01-390</t>
  </si>
  <si>
    <t>CEMETERY TF</t>
  </si>
  <si>
    <t>TOTAL OPERATING BUDGET</t>
  </si>
  <si>
    <t>TOTAL WARRANT</t>
  </si>
  <si>
    <t xml:space="preserve">TOTAL PETITION WARRANT </t>
  </si>
  <si>
    <t>TOTAL EXEC</t>
  </si>
  <si>
    <t>TOTAL CLERK</t>
  </si>
  <si>
    <t xml:space="preserve">TOTAL TAX </t>
  </si>
  <si>
    <t xml:space="preserve">TOTAL ASSESSING </t>
  </si>
  <si>
    <t>TOTAL LEGAL</t>
  </si>
  <si>
    <t>TOTAL CEM</t>
  </si>
  <si>
    <t>TOTAL INS</t>
  </si>
  <si>
    <t>TOTAL VC</t>
  </si>
  <si>
    <t>TOTAL EMG PLAN</t>
  </si>
  <si>
    <t>TOTAL EMG GEAR</t>
  </si>
  <si>
    <t>TOTAL STRT LGHT</t>
  </si>
  <si>
    <t>TOTAL AMOUNT RAISED</t>
  </si>
  <si>
    <t>EST TAX IMPACT</t>
  </si>
  <si>
    <t>2026 Budget</t>
  </si>
  <si>
    <t>TOTAL HWY</t>
  </si>
  <si>
    <t>* Amount Raised Tax Impact does not take into consideration estimated revenues $6.16</t>
  </si>
  <si>
    <t>DA CELL PHONE</t>
  </si>
  <si>
    <t>01-4441.10-341</t>
  </si>
  <si>
    <t>2025 Budget/DFT</t>
  </si>
  <si>
    <t>% to LY</t>
  </si>
  <si>
    <t>TOTAL PLANNING AND ZONING</t>
  </si>
  <si>
    <t>TOTAL GENERAL GOVERNMENT BUILDINGS</t>
  </si>
  <si>
    <t>TOTAL POLICE DEPARTMENT</t>
  </si>
  <si>
    <t>TOTAL FIRE DEPARTMENT</t>
  </si>
  <si>
    <t xml:space="preserve">TOTAL BUILDING INSPECTOR </t>
  </si>
  <si>
    <t>TOTAL TRANSFER STATION</t>
  </si>
  <si>
    <t>TOTAL AMBULANCE</t>
  </si>
  <si>
    <t>TOTAL HEALTH</t>
  </si>
  <si>
    <t>TOTAL WELFARE</t>
  </si>
  <si>
    <t>TOTAL RECREATION</t>
  </si>
  <si>
    <t>LIBRARY SERVICES</t>
  </si>
  <si>
    <t>GAZEBO ENTERTAINMENT</t>
  </si>
  <si>
    <t>CONSERVATION COMMISSION</t>
  </si>
  <si>
    <t>DEBT SERVICES</t>
  </si>
  <si>
    <t>Diff between 2025 and 2026</t>
  </si>
  <si>
    <t>* 2025 Budget 41% of the operating budget is personnel expense ($2,200,228) leaving $1,559,029 for the remaining expenses</t>
  </si>
  <si>
    <t xml:space="preserve">* 2026 Budget  42% of the operating budget is personnel expense ($2,288,821) leaving $1,688,709 for remaining expenses </t>
  </si>
  <si>
    <t xml:space="preserve">Personnel expense consists of Salary, Longevity Bonus, Holiday Pay, SS/MC and Insurance </t>
  </si>
  <si>
    <t>01-4220.10-668</t>
  </si>
  <si>
    <t>2020 FORD PICKUP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</si>
</sst>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7">
    <xf numFmtId="0" fontId="0" fillId="0" borderId="0" xfId="0"/>
    <xf numFmtId="49" fontId="0" fillId="0" borderId="2" xfId="0" applyNumberFormat="1" applyBorder="1" applyAlignment="1">
      <alignment horizontal="center" vertical="center"/>
    </xf>
    <xf numFmtId="49" fontId="0" fillId="0" borderId="3" xfId="0" applyNumberFormat="1" applyBorder="1" applyAlignment="1">
      <alignment vertical="center"/>
    </xf>
    <xf numFmtId="49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/>
    </xf>
    <xf numFmtId="49" fontId="0" fillId="0" borderId="0" xfId="0" applyNumberForma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0" xfId="0" applyFont="1"/>
    <xf numFmtId="49" fontId="2" fillId="0" borderId="4" xfId="0" applyNumberFormat="1" applyFont="1" applyBorder="1" applyAlignment="1">
      <alignment vertical="center"/>
    </xf>
    <xf numFmtId="2" fontId="2" fillId="0" borderId="1" xfId="0" applyNumberFormat="1" applyFont="1" applyBorder="1" applyAlignment="1">
      <alignment vertical="center"/>
    </xf>
    <xf numFmtId="2" fontId="0" fillId="0" borderId="1" xfId="0" applyNumberFormat="1" applyBorder="1" applyAlignment="1">
      <alignment vertical="center"/>
    </xf>
    <xf numFmtId="2" fontId="0" fillId="0" borderId="0" xfId="0" applyNumberFormat="1"/>
    <xf numFmtId="44" fontId="0" fillId="0" borderId="3" xfId="1" applyFont="1" applyBorder="1" applyAlignment="1">
      <alignment vertical="center"/>
    </xf>
    <xf numFmtId="44" fontId="0" fillId="0" borderId="1" xfId="1" applyFont="1" applyBorder="1" applyAlignment="1">
      <alignment vertical="center"/>
    </xf>
    <xf numFmtId="49" fontId="2" fillId="0" borderId="5" xfId="0" applyNumberFormat="1" applyFont="1" applyBorder="1" applyAlignment="1">
      <alignment vertical="center"/>
    </xf>
    <xf numFmtId="49" fontId="0" fillId="0" borderId="6" xfId="0" applyNumberFormat="1" applyBorder="1" applyAlignment="1">
      <alignment vertical="center"/>
    </xf>
    <xf numFmtId="44" fontId="0" fillId="0" borderId="6" xfId="1" applyFont="1" applyBorder="1" applyAlignment="1">
      <alignment vertical="center"/>
    </xf>
    <xf numFmtId="0" fontId="2" fillId="0" borderId="3" xfId="0" applyFont="1" applyBorder="1" applyAlignment="1">
      <alignment vertical="center"/>
    </xf>
    <xf numFmtId="49" fontId="2" fillId="0" borderId="7" xfId="0" applyNumberFormat="1" applyFont="1" applyBorder="1" applyAlignment="1">
      <alignment vertical="center"/>
    </xf>
    <xf numFmtId="44" fontId="2" fillId="0" borderId="8" xfId="1" applyFont="1" applyBorder="1" applyAlignment="1">
      <alignment vertical="center"/>
    </xf>
    <xf numFmtId="2" fontId="2" fillId="0" borderId="9" xfId="0" applyNumberFormat="1" applyFont="1" applyBorder="1" applyAlignment="1">
      <alignment vertical="center"/>
    </xf>
    <xf numFmtId="49" fontId="0" fillId="0" borderId="5" xfId="0" applyNumberFormat="1" applyBorder="1" applyAlignment="1">
      <alignment vertical="center"/>
    </xf>
    <xf numFmtId="0" fontId="2" fillId="0" borderId="6" xfId="0" applyFont="1" applyBorder="1" applyAlignment="1">
      <alignment vertical="center"/>
    </xf>
    <xf numFmtId="2" fontId="2" fillId="0" borderId="3" xfId="0" applyNumberFormat="1" applyFont="1" applyBorder="1" applyAlignment="1">
      <alignment vertical="center"/>
    </xf>
    <xf numFmtId="2" fontId="2" fillId="0" borderId="6" xfId="0" applyNumberFormat="1" applyFont="1" applyBorder="1" applyAlignment="1">
      <alignment vertical="center"/>
    </xf>
    <xf numFmtId="49" fontId="0" fillId="0" borderId="4" xfId="0" applyNumberFormat="1" applyBorder="1" applyAlignment="1">
      <alignment vertical="center"/>
    </xf>
    <xf numFmtId="2" fontId="2" fillId="0" borderId="4" xfId="0" applyNumberFormat="1" applyFont="1" applyBorder="1" applyAlignment="1">
      <alignment vertical="center"/>
    </xf>
    <xf numFmtId="49" fontId="3" fillId="0" borderId="7" xfId="0" applyNumberFormat="1" applyFont="1" applyBorder="1" applyAlignment="1">
      <alignment vertical="center"/>
    </xf>
    <xf numFmtId="2" fontId="0" fillId="0" borderId="6" xfId="0" applyNumberFormat="1" applyBorder="1" applyAlignment="1">
      <alignment vertical="center"/>
    </xf>
    <xf numFmtId="49" fontId="2" fillId="0" borderId="10" xfId="0" applyNumberFormat="1" applyFont="1" applyBorder="1" applyAlignment="1">
      <alignment vertical="center"/>
    </xf>
    <xf numFmtId="2" fontId="3" fillId="0" borderId="9" xfId="0" applyNumberFormat="1" applyFont="1" applyBorder="1" applyAlignment="1">
      <alignment vertical="center"/>
    </xf>
    <xf numFmtId="44" fontId="0" fillId="0" borderId="4" xfId="1" applyFont="1" applyBorder="1" applyAlignment="1">
      <alignment vertical="center"/>
    </xf>
    <xf numFmtId="44" fontId="3" fillId="0" borderId="8" xfId="1" applyFont="1" applyBorder="1" applyAlignment="1">
      <alignment vertical="center"/>
    </xf>
    <xf numFmtId="44" fontId="2" fillId="0" borderId="11" xfId="1" applyFont="1" applyBorder="1" applyAlignment="1">
      <alignment vertical="center"/>
    </xf>
    <xf numFmtId="44" fontId="0" fillId="0" borderId="0" xfId="1" applyFont="1"/>
    <xf numFmtId="44" fontId="2" fillId="0" borderId="11" xfId="1" applyFont="1" applyBorder="1"/>
    <xf numFmtId="44" fontId="3" fillId="0" borderId="11" xfId="1" applyFont="1" applyBorder="1"/>
    <xf numFmtId="9" fontId="0" fillId="0" borderId="3" xfId="2" applyFont="1" applyBorder="1" applyAlignment="1">
      <alignment vertical="center"/>
    </xf>
    <xf numFmtId="9" fontId="0" fillId="0" borderId="0" xfId="2" applyFont="1"/>
    <xf numFmtId="10" fontId="0" fillId="0" borderId="3" xfId="2" applyNumberFormat="1" applyFont="1" applyBorder="1" applyAlignment="1">
      <alignment vertical="center"/>
    </xf>
    <xf numFmtId="10" fontId="0" fillId="0" borderId="4" xfId="2" applyNumberFormat="1" applyFont="1" applyBorder="1" applyAlignment="1">
      <alignment vertical="center"/>
    </xf>
    <xf numFmtId="10" fontId="0" fillId="0" borderId="8" xfId="2" applyNumberFormat="1" applyFont="1" applyBorder="1" applyAlignment="1">
      <alignment vertical="center"/>
    </xf>
    <xf numFmtId="10" fontId="2" fillId="0" borderId="8" xfId="2" applyNumberFormat="1" applyFont="1" applyBorder="1" applyAlignment="1">
      <alignment vertical="center"/>
    </xf>
    <xf numFmtId="2" fontId="2" fillId="0" borderId="12" xfId="0" applyNumberFormat="1" applyFont="1" applyBorder="1" applyAlignment="1">
      <alignment vertical="center"/>
    </xf>
    <xf numFmtId="10" fontId="2" fillId="0" borderId="11" xfId="2" applyNumberFormat="1" applyFont="1" applyBorder="1" applyAlignment="1">
      <alignment vertical="center"/>
    </xf>
    <xf numFmtId="10" fontId="3" fillId="0" borderId="8" xfId="2" applyNumberFormat="1" applyFont="1" applyBorder="1" applyAlignment="1">
      <alignment vertical="center"/>
    </xf>
    <xf numFmtId="49" fontId="3" fillId="0" borderId="2" xfId="0" applyNumberFormat="1" applyFont="1" applyBorder="1" applyAlignment="1">
      <alignment horizontal="center" vertical="center"/>
    </xf>
    <xf numFmtId="44" fontId="3" fillId="0" borderId="2" xfId="1" applyFont="1" applyBorder="1" applyAlignment="1">
      <alignment horizontal="center" vertical="center"/>
    </xf>
    <xf numFmtId="9" fontId="3" fillId="0" borderId="2" xfId="2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 wrapText="1"/>
    </xf>
    <xf numFmtId="4" fontId="0" fillId="0" borderId="1" xfId="0" applyNumberFormat="1" applyBorder="1" applyAlignment="1">
      <alignment vertical="center"/>
    </xf>
    <xf numFmtId="44" fontId="0" fillId="0" borderId="3" xfId="0" applyNumberFormat="1" applyBorder="1" applyAlignment="1">
      <alignment vertical="center"/>
    </xf>
    <xf numFmtId="9" fontId="3" fillId="0" borderId="2" xfId="2" applyFont="1" applyBorder="1" applyAlignment="1">
      <alignment horizontal="center" vertical="center" wrapText="1"/>
    </xf>
    <xf numFmtId="44" fontId="0" fillId="0" borderId="4" xfId="1" applyFont="1" applyFill="1" applyBorder="1" applyAlignment="1">
      <alignment vertical="center"/>
    </xf>
    <xf numFmtId="44" fontId="0" fillId="0" borderId="1" xfId="1" applyFont="1" applyFill="1" applyBorder="1" applyAlignment="1">
      <alignment vertical="center"/>
    </xf>
    <xf numFmtId="44" fontId="0" fillId="0" borderId="3" xfId="1" applyFont="1" applyFill="1" applyBorder="1" applyAlignment="1">
      <alignment vertical="center"/>
    </xf>
    <xf numFmtId="10" fontId="0" fillId="0" borderId="3" xfId="2" applyNumberFormat="1" applyFont="1" applyFill="1" applyBorder="1" applyAlignment="1">
      <alignment vertical="center"/>
    </xf>
    <xf numFmtId="44" fontId="3" fillId="0" borderId="2" xfId="1" applyFont="1" applyFill="1" applyBorder="1" applyAlignment="1">
      <alignment horizontal="center" vertical="center"/>
    </xf>
    <xf numFmtId="9" fontId="3" fillId="0" borderId="2" xfId="2" applyFont="1" applyFill="1" applyBorder="1" applyAlignment="1">
      <alignment horizontal="center" vertical="center" wrapText="1"/>
    </xf>
    <xf numFmtId="9" fontId="3" fillId="0" borderId="2" xfId="2" applyFont="1" applyFill="1" applyBorder="1" applyAlignment="1">
      <alignment horizontal="center" vertical="center"/>
    </xf>
    <xf numFmtId="44" fontId="0" fillId="0" borderId="6" xfId="1" applyFont="1" applyFill="1" applyBorder="1" applyAlignment="1">
      <alignment vertical="center"/>
    </xf>
    <xf numFmtId="10" fontId="0" fillId="0" borderId="4" xfId="2" applyNumberFormat="1" applyFont="1" applyFill="1" applyBorder="1" applyAlignment="1">
      <alignment vertical="center"/>
    </xf>
    <xf numFmtId="44" fontId="2" fillId="0" borderId="11" xfId="1" applyFont="1" applyFill="1" applyBorder="1" applyAlignment="1">
      <alignment vertical="center"/>
    </xf>
    <xf numFmtId="10" fontId="2" fillId="0" borderId="11" xfId="2" applyNumberFormat="1" applyFont="1" applyFill="1" applyBorder="1" applyAlignment="1">
      <alignment vertical="center"/>
    </xf>
    <xf numFmtId="9" fontId="0" fillId="0" borderId="3" xfId="2" applyFont="1" applyFill="1" applyBorder="1" applyAlignment="1">
      <alignment vertical="center"/>
    </xf>
    <xf numFmtId="44" fontId="2" fillId="0" borderId="8" xfId="1" applyFont="1" applyFill="1" applyBorder="1" applyAlignment="1">
      <alignment vertical="center"/>
    </xf>
    <xf numFmtId="10" fontId="2" fillId="0" borderId="8" xfId="2" applyNumberFormat="1" applyFont="1" applyFill="1" applyBorder="1" applyAlignment="1">
      <alignment vertical="center"/>
    </xf>
    <xf numFmtId="44" fontId="0" fillId="0" borderId="0" xfId="1" applyFont="1" applyFill="1"/>
    <xf numFmtId="44" fontId="0" fillId="0" borderId="0" xfId="0" applyNumberFormat="1"/>
    <xf numFmtId="44" fontId="3" fillId="0" borderId="8" xfId="1" applyFont="1" applyFill="1" applyBorder="1" applyAlignment="1">
      <alignment vertical="center"/>
    </xf>
    <xf numFmtId="10" fontId="3" fillId="0" borderId="8" xfId="2" applyNumberFormat="1" applyFont="1" applyFill="1" applyBorder="1" applyAlignment="1">
      <alignment vertical="center"/>
    </xf>
    <xf numFmtId="44" fontId="2" fillId="0" borderId="11" xfId="1" applyFont="1" applyFill="1" applyBorder="1"/>
    <xf numFmtId="10" fontId="0" fillId="0" borderId="8" xfId="2" applyNumberFormat="1" applyFont="1" applyFill="1" applyBorder="1" applyAlignment="1">
      <alignment vertical="center"/>
    </xf>
    <xf numFmtId="44" fontId="3" fillId="0" borderId="11" xfId="1" applyFont="1" applyFill="1" applyBorder="1"/>
    <xf numFmtId="9" fontId="0" fillId="0" borderId="0" xfId="2" applyFont="1" applyFill="1"/>
    <xf numFmtId="0" fontId="0" fillId="0" borderId="0" xfId="0"/>
    <xf numFmtId="49" fontId="0" fillId="0" borderId="1" xfId="0" applyNumberFormat="1" applyBorder="1" applyAlignment="1">
      <alignment vertic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345"/>
  <sheetViews>
    <sheetView tabSelected="1" topLeftCell="B1" zoomScaleNormal="100" workbookViewId="0">
      <selection sqref="A1:A1048576"/>
    </sheetView>
  </sheetViews>
  <sheetFormatPr defaultRowHeight="15" x14ac:dyDescent="0.25"/>
  <cols>
    <col min="1" max="1" width="14.140625" hidden="1" customWidth="1"/>
    <col min="2" max="2" width="35.5703125" bestFit="1" customWidth="1"/>
    <col min="3" max="3" width="17" style="67" customWidth="1"/>
    <col min="4" max="6" width="15.7109375" style="67" customWidth="1"/>
    <col min="7" max="7" width="12.7109375" style="74" customWidth="1"/>
    <col min="8" max="8" width="11.85546875" customWidth="1"/>
    <col min="9" max="9" width="12.5703125" bestFit="1" customWidth="1"/>
  </cols>
  <sheetData>
    <row r="1" spans="1:9" ht="31.5" x14ac:dyDescent="0.25">
      <c r="A1" s="1" t="s">
        <v>0</v>
      </c>
      <c r="B1" s="46" t="s">
        <v>1</v>
      </c>
      <c r="C1" s="57" t="s">
        <v>577</v>
      </c>
      <c r="D1" s="57" t="s">
        <v>2</v>
      </c>
      <c r="E1" s="57" t="s">
        <v>572</v>
      </c>
      <c r="F1" s="58" t="s">
        <v>593</v>
      </c>
      <c r="G1" s="59" t="s">
        <v>578</v>
      </c>
      <c r="H1" s="49" t="s">
        <v>571</v>
      </c>
      <c r="I1">
        <v>546158843</v>
      </c>
    </row>
    <row r="2" spans="1:9" x14ac:dyDescent="0.25">
      <c r="A2" s="2" t="s">
        <v>3</v>
      </c>
      <c r="B2" s="2" t="s">
        <v>4</v>
      </c>
      <c r="C2" s="55">
        <v>51500</v>
      </c>
      <c r="D2" s="55">
        <v>49836.36</v>
      </c>
      <c r="E2" s="55">
        <v>55000</v>
      </c>
      <c r="F2" s="55">
        <f>E2-C2</f>
        <v>3500</v>
      </c>
      <c r="G2" s="56">
        <v>6.8000000000000005E-2</v>
      </c>
      <c r="H2" s="51"/>
    </row>
    <row r="3" spans="1:9" x14ac:dyDescent="0.25">
      <c r="A3" s="3" t="s">
        <v>5</v>
      </c>
      <c r="B3" s="3" t="s">
        <v>6</v>
      </c>
      <c r="C3" s="54">
        <v>70298</v>
      </c>
      <c r="D3" s="54">
        <v>68460.31</v>
      </c>
      <c r="E3" s="54">
        <v>74160</v>
      </c>
      <c r="F3" s="55">
        <f t="shared" ref="F3:F26" si="0">E3-C3</f>
        <v>3862</v>
      </c>
      <c r="G3" s="56">
        <v>5.4899999999999997E-2</v>
      </c>
      <c r="H3" s="51"/>
    </row>
    <row r="4" spans="1:9" x14ac:dyDescent="0.25">
      <c r="A4" s="3" t="s">
        <v>7</v>
      </c>
      <c r="B4" s="3" t="s">
        <v>8</v>
      </c>
      <c r="C4" s="54">
        <v>8000</v>
      </c>
      <c r="D4" s="54">
        <v>7600</v>
      </c>
      <c r="E4" s="54">
        <v>8000</v>
      </c>
      <c r="F4" s="55">
        <f t="shared" si="0"/>
        <v>0</v>
      </c>
      <c r="G4" s="56">
        <v>0</v>
      </c>
      <c r="H4" s="51"/>
    </row>
    <row r="5" spans="1:9" x14ac:dyDescent="0.25">
      <c r="A5" s="3" t="s">
        <v>9</v>
      </c>
      <c r="B5" s="3" t="s">
        <v>10</v>
      </c>
      <c r="C5" s="54">
        <v>16500</v>
      </c>
      <c r="D5" s="54">
        <v>15472.5</v>
      </c>
      <c r="E5" s="54">
        <v>20500</v>
      </c>
      <c r="F5" s="55">
        <f t="shared" si="0"/>
        <v>4000</v>
      </c>
      <c r="G5" s="56">
        <v>0.2424</v>
      </c>
      <c r="H5" s="51"/>
    </row>
    <row r="6" spans="1:9" x14ac:dyDescent="0.25">
      <c r="A6" s="3" t="s">
        <v>11</v>
      </c>
      <c r="B6" s="3" t="s">
        <v>12</v>
      </c>
      <c r="C6" s="54">
        <v>500</v>
      </c>
      <c r="D6" s="54">
        <v>500</v>
      </c>
      <c r="E6" s="54">
        <v>500</v>
      </c>
      <c r="F6" s="55">
        <f t="shared" si="0"/>
        <v>0</v>
      </c>
      <c r="G6" s="56">
        <v>0</v>
      </c>
      <c r="H6" s="51"/>
    </row>
    <row r="7" spans="1:9" x14ac:dyDescent="0.25">
      <c r="A7" s="3" t="s">
        <v>13</v>
      </c>
      <c r="B7" s="3" t="s">
        <v>14</v>
      </c>
      <c r="C7" s="54">
        <v>10000</v>
      </c>
      <c r="D7" s="54">
        <v>9536.2999999999993</v>
      </c>
      <c r="E7" s="54">
        <v>10500</v>
      </c>
      <c r="F7" s="55">
        <f t="shared" si="0"/>
        <v>500</v>
      </c>
      <c r="G7" s="56">
        <v>0.05</v>
      </c>
      <c r="H7" s="51"/>
    </row>
    <row r="8" spans="1:9" x14ac:dyDescent="0.25">
      <c r="A8" s="3" t="s">
        <v>15</v>
      </c>
      <c r="B8" s="3" t="s">
        <v>16</v>
      </c>
      <c r="C8" s="54">
        <v>17559</v>
      </c>
      <c r="D8" s="54">
        <v>16546.240000000002</v>
      </c>
      <c r="E8" s="54">
        <v>17559</v>
      </c>
      <c r="F8" s="55">
        <f t="shared" si="0"/>
        <v>0</v>
      </c>
      <c r="G8" s="56">
        <v>0</v>
      </c>
      <c r="H8" s="51"/>
    </row>
    <row r="9" spans="1:9" x14ac:dyDescent="0.25">
      <c r="A9" s="3" t="s">
        <v>17</v>
      </c>
      <c r="B9" s="3" t="s">
        <v>18</v>
      </c>
      <c r="C9" s="54">
        <v>100</v>
      </c>
      <c r="D9" s="54">
        <v>117.3</v>
      </c>
      <c r="E9" s="54">
        <v>200</v>
      </c>
      <c r="F9" s="55">
        <f t="shared" si="0"/>
        <v>100</v>
      </c>
      <c r="G9" s="56">
        <v>1</v>
      </c>
      <c r="H9" s="51"/>
    </row>
    <row r="10" spans="1:9" x14ac:dyDescent="0.25">
      <c r="A10" s="3" t="s">
        <v>19</v>
      </c>
      <c r="B10" s="3" t="s">
        <v>20</v>
      </c>
      <c r="C10" s="54">
        <v>1008</v>
      </c>
      <c r="D10" s="54">
        <v>1052.4000000000001</v>
      </c>
      <c r="E10" s="54">
        <v>1008</v>
      </c>
      <c r="F10" s="55">
        <f t="shared" si="0"/>
        <v>0</v>
      </c>
      <c r="G10" s="56">
        <v>0</v>
      </c>
      <c r="H10" s="51"/>
    </row>
    <row r="11" spans="1:9" x14ac:dyDescent="0.25">
      <c r="A11" s="3" t="s">
        <v>21</v>
      </c>
      <c r="B11" s="3" t="s">
        <v>22</v>
      </c>
      <c r="C11" s="54">
        <v>25000</v>
      </c>
      <c r="D11" s="54">
        <v>24193.09</v>
      </c>
      <c r="E11" s="54">
        <v>25000</v>
      </c>
      <c r="F11" s="55">
        <f t="shared" si="0"/>
        <v>0</v>
      </c>
      <c r="G11" s="56">
        <v>0</v>
      </c>
      <c r="H11" s="51"/>
    </row>
    <row r="12" spans="1:9" x14ac:dyDescent="0.25">
      <c r="A12" s="3" t="s">
        <v>23</v>
      </c>
      <c r="B12" s="3" t="s">
        <v>24</v>
      </c>
      <c r="C12" s="54">
        <v>16000</v>
      </c>
      <c r="D12" s="54">
        <v>14911</v>
      </c>
      <c r="E12" s="54">
        <v>16000</v>
      </c>
      <c r="F12" s="55">
        <f t="shared" si="0"/>
        <v>0</v>
      </c>
      <c r="G12" s="56">
        <v>0</v>
      </c>
      <c r="H12" s="51"/>
    </row>
    <row r="13" spans="1:9" x14ac:dyDescent="0.25">
      <c r="A13" s="3" t="s">
        <v>25</v>
      </c>
      <c r="B13" s="3" t="s">
        <v>26</v>
      </c>
      <c r="C13" s="54">
        <v>20000</v>
      </c>
      <c r="D13" s="54">
        <v>29037.02</v>
      </c>
      <c r="E13" s="54">
        <v>23000</v>
      </c>
      <c r="F13" s="55">
        <f t="shared" si="0"/>
        <v>3000</v>
      </c>
      <c r="G13" s="56">
        <v>0.15</v>
      </c>
      <c r="H13" s="51"/>
    </row>
    <row r="14" spans="1:9" x14ac:dyDescent="0.25">
      <c r="A14" s="3" t="s">
        <v>27</v>
      </c>
      <c r="B14" s="3" t="s">
        <v>28</v>
      </c>
      <c r="C14" s="54">
        <v>0</v>
      </c>
      <c r="D14" s="54">
        <v>150</v>
      </c>
      <c r="E14" s="54">
        <v>16000</v>
      </c>
      <c r="F14" s="55">
        <f t="shared" si="0"/>
        <v>16000</v>
      </c>
      <c r="G14" s="56">
        <v>1</v>
      </c>
      <c r="H14" s="51"/>
    </row>
    <row r="15" spans="1:9" hidden="1" x14ac:dyDescent="0.25">
      <c r="A15" s="3" t="s">
        <v>29</v>
      </c>
      <c r="B15" s="3" t="s">
        <v>30</v>
      </c>
      <c r="C15" s="54">
        <v>0</v>
      </c>
      <c r="D15" s="54">
        <v>0</v>
      </c>
      <c r="E15" s="54">
        <v>0</v>
      </c>
      <c r="F15" s="55">
        <f t="shared" si="0"/>
        <v>0</v>
      </c>
      <c r="G15" s="56"/>
      <c r="H15" s="51"/>
    </row>
    <row r="16" spans="1:9" x14ac:dyDescent="0.25">
      <c r="A16" s="3" t="s">
        <v>31</v>
      </c>
      <c r="B16" s="3" t="s">
        <v>32</v>
      </c>
      <c r="C16" s="54">
        <v>2700</v>
      </c>
      <c r="D16" s="54">
        <v>1869.48</v>
      </c>
      <c r="E16" s="54">
        <v>2700</v>
      </c>
      <c r="F16" s="55">
        <f t="shared" si="0"/>
        <v>0</v>
      </c>
      <c r="G16" s="56">
        <v>0</v>
      </c>
      <c r="H16" s="51"/>
    </row>
    <row r="17" spans="1:8" x14ac:dyDescent="0.25">
      <c r="A17" s="3" t="s">
        <v>33</v>
      </c>
      <c r="B17" s="3" t="s">
        <v>34</v>
      </c>
      <c r="C17" s="54">
        <v>3400</v>
      </c>
      <c r="D17" s="54">
        <v>3838.72</v>
      </c>
      <c r="E17" s="54">
        <v>3800</v>
      </c>
      <c r="F17" s="55">
        <f t="shared" si="0"/>
        <v>400</v>
      </c>
      <c r="G17" s="56">
        <v>0.1176</v>
      </c>
      <c r="H17" s="51"/>
    </row>
    <row r="18" spans="1:8" x14ac:dyDescent="0.25">
      <c r="A18" s="3" t="s">
        <v>35</v>
      </c>
      <c r="B18" s="3" t="s">
        <v>36</v>
      </c>
      <c r="C18" s="54">
        <v>2500</v>
      </c>
      <c r="D18" s="54">
        <v>2573</v>
      </c>
      <c r="E18" s="54">
        <v>2670</v>
      </c>
      <c r="F18" s="55">
        <f t="shared" si="0"/>
        <v>170</v>
      </c>
      <c r="G18" s="56">
        <v>6.8000000000000005E-2</v>
      </c>
      <c r="H18" s="51"/>
    </row>
    <row r="19" spans="1:8" x14ac:dyDescent="0.25">
      <c r="A19" s="3" t="s">
        <v>37</v>
      </c>
      <c r="B19" s="3" t="s">
        <v>38</v>
      </c>
      <c r="C19" s="54">
        <v>300</v>
      </c>
      <c r="D19" s="54">
        <v>480</v>
      </c>
      <c r="E19" s="54">
        <v>600</v>
      </c>
      <c r="F19" s="55">
        <f t="shared" si="0"/>
        <v>300</v>
      </c>
      <c r="G19" s="56">
        <v>1</v>
      </c>
      <c r="H19" s="51"/>
    </row>
    <row r="20" spans="1:8" x14ac:dyDescent="0.25">
      <c r="A20" s="3" t="s">
        <v>39</v>
      </c>
      <c r="B20" s="3" t="s">
        <v>40</v>
      </c>
      <c r="C20" s="54">
        <v>2200</v>
      </c>
      <c r="D20" s="54">
        <v>1866.46</v>
      </c>
      <c r="E20" s="54">
        <v>2200</v>
      </c>
      <c r="F20" s="55">
        <f t="shared" si="0"/>
        <v>0</v>
      </c>
      <c r="G20" s="56">
        <v>0</v>
      </c>
      <c r="H20" s="51"/>
    </row>
    <row r="21" spans="1:8" x14ac:dyDescent="0.25">
      <c r="A21" s="3" t="s">
        <v>41</v>
      </c>
      <c r="B21" s="3" t="s">
        <v>42</v>
      </c>
      <c r="C21" s="54">
        <v>1500</v>
      </c>
      <c r="D21" s="54">
        <v>1170.8599999999999</v>
      </c>
      <c r="E21" s="54">
        <v>1500</v>
      </c>
      <c r="F21" s="55">
        <f t="shared" si="0"/>
        <v>0</v>
      </c>
      <c r="G21" s="56">
        <v>0</v>
      </c>
      <c r="H21" s="51"/>
    </row>
    <row r="22" spans="1:8" x14ac:dyDescent="0.25">
      <c r="A22" s="3" t="s">
        <v>43</v>
      </c>
      <c r="B22" s="3" t="s">
        <v>44</v>
      </c>
      <c r="C22" s="54">
        <v>100</v>
      </c>
      <c r="D22" s="54">
        <v>36</v>
      </c>
      <c r="E22" s="54">
        <v>100</v>
      </c>
      <c r="F22" s="55">
        <f t="shared" si="0"/>
        <v>0</v>
      </c>
      <c r="G22" s="56">
        <v>0</v>
      </c>
      <c r="H22" s="51"/>
    </row>
    <row r="23" spans="1:8" x14ac:dyDescent="0.25">
      <c r="A23" s="3" t="s">
        <v>45</v>
      </c>
      <c r="B23" s="3" t="s">
        <v>46</v>
      </c>
      <c r="C23" s="54">
        <v>2000</v>
      </c>
      <c r="D23" s="54">
        <v>2592.46</v>
      </c>
      <c r="E23" s="54">
        <v>2500</v>
      </c>
      <c r="F23" s="55">
        <f t="shared" si="0"/>
        <v>500</v>
      </c>
      <c r="G23" s="56">
        <v>0.25</v>
      </c>
      <c r="H23" s="51"/>
    </row>
    <row r="24" spans="1:8" x14ac:dyDescent="0.25">
      <c r="A24" s="3" t="s">
        <v>47</v>
      </c>
      <c r="B24" s="3" t="s">
        <v>48</v>
      </c>
      <c r="C24" s="54">
        <v>100</v>
      </c>
      <c r="D24" s="54">
        <v>359.88</v>
      </c>
      <c r="E24" s="54">
        <v>400</v>
      </c>
      <c r="F24" s="55">
        <f t="shared" si="0"/>
        <v>300</v>
      </c>
      <c r="G24" s="56">
        <v>3</v>
      </c>
      <c r="H24" s="51"/>
    </row>
    <row r="25" spans="1:8" x14ac:dyDescent="0.25">
      <c r="A25" s="3" t="s">
        <v>49</v>
      </c>
      <c r="B25" s="3" t="s">
        <v>50</v>
      </c>
      <c r="C25" s="54">
        <v>100</v>
      </c>
      <c r="D25" s="54">
        <v>0</v>
      </c>
      <c r="E25" s="54">
        <v>400</v>
      </c>
      <c r="F25" s="55">
        <f t="shared" si="0"/>
        <v>300</v>
      </c>
      <c r="G25" s="56">
        <v>3</v>
      </c>
      <c r="H25" s="51"/>
    </row>
    <row r="26" spans="1:8" ht="15.75" thickBot="1" x14ac:dyDescent="0.3">
      <c r="A26" s="3" t="s">
        <v>51</v>
      </c>
      <c r="B26" s="15" t="s">
        <v>52</v>
      </c>
      <c r="C26" s="60">
        <v>400</v>
      </c>
      <c r="D26" s="60">
        <v>115</v>
      </c>
      <c r="E26" s="60">
        <v>400</v>
      </c>
      <c r="F26" s="55">
        <f t="shared" si="0"/>
        <v>0</v>
      </c>
      <c r="G26" s="61">
        <v>0</v>
      </c>
      <c r="H26" s="51"/>
    </row>
    <row r="27" spans="1:8" s="7" customFormat="1" ht="15.75" thickBot="1" x14ac:dyDescent="0.3">
      <c r="A27" s="14"/>
      <c r="B27" s="29" t="s">
        <v>559</v>
      </c>
      <c r="C27" s="62">
        <f>SUM(C2:C26)</f>
        <v>251765</v>
      </c>
      <c r="D27" s="62">
        <f t="shared" ref="D27:E27" si="1">SUM(D2:D26)</f>
        <v>252314.37999999992</v>
      </c>
      <c r="E27" s="62">
        <f t="shared" si="1"/>
        <v>284697</v>
      </c>
      <c r="F27" s="62">
        <f>SUM(F2:F26)</f>
        <v>32932</v>
      </c>
      <c r="G27" s="63">
        <v>0.1308</v>
      </c>
      <c r="H27" s="43">
        <f>E27/I1*1000</f>
        <v>0.52127142799004356</v>
      </c>
    </row>
    <row r="28" spans="1:8" x14ac:dyDescent="0.25">
      <c r="A28" s="3"/>
      <c r="B28" s="2"/>
      <c r="C28" s="55"/>
      <c r="D28" s="55"/>
      <c r="E28" s="55"/>
      <c r="F28" s="55"/>
      <c r="G28" s="64"/>
      <c r="H28" s="17"/>
    </row>
    <row r="29" spans="1:8" x14ac:dyDescent="0.25">
      <c r="A29" s="3" t="s">
        <v>53</v>
      </c>
      <c r="B29" s="3" t="s">
        <v>54</v>
      </c>
      <c r="C29" s="54">
        <v>38180</v>
      </c>
      <c r="D29" s="54">
        <v>37467.160000000003</v>
      </c>
      <c r="E29" s="54">
        <v>39325</v>
      </c>
      <c r="F29" s="55">
        <f>E29-C29</f>
        <v>1145</v>
      </c>
      <c r="G29" s="56">
        <v>0.03</v>
      </c>
      <c r="H29" s="6"/>
    </row>
    <row r="30" spans="1:8" x14ac:dyDescent="0.25">
      <c r="A30" s="3" t="s">
        <v>55</v>
      </c>
      <c r="B30" s="3" t="s">
        <v>56</v>
      </c>
      <c r="C30" s="54">
        <v>8000</v>
      </c>
      <c r="D30" s="54">
        <v>7561.19</v>
      </c>
      <c r="E30" s="54">
        <v>10812</v>
      </c>
      <c r="F30" s="55">
        <f t="shared" ref="F30:F45" si="2">E30-C30</f>
        <v>2812</v>
      </c>
      <c r="G30" s="56">
        <v>0.35149999999999998</v>
      </c>
      <c r="H30" s="6"/>
    </row>
    <row r="31" spans="1:8" x14ac:dyDescent="0.25">
      <c r="A31" s="3" t="s">
        <v>57</v>
      </c>
      <c r="B31" s="3" t="s">
        <v>58</v>
      </c>
      <c r="C31" s="54">
        <v>800</v>
      </c>
      <c r="D31" s="54">
        <v>600</v>
      </c>
      <c r="E31" s="54">
        <v>2400</v>
      </c>
      <c r="F31" s="55">
        <f t="shared" si="2"/>
        <v>1600</v>
      </c>
      <c r="G31" s="56">
        <v>2</v>
      </c>
      <c r="H31" s="6"/>
    </row>
    <row r="32" spans="1:8" x14ac:dyDescent="0.25">
      <c r="A32" s="3" t="s">
        <v>59</v>
      </c>
      <c r="B32" s="3" t="s">
        <v>60</v>
      </c>
      <c r="C32" s="54">
        <v>3300</v>
      </c>
      <c r="D32" s="54">
        <v>3300</v>
      </c>
      <c r="E32" s="54">
        <v>4500</v>
      </c>
      <c r="F32" s="55">
        <f t="shared" si="2"/>
        <v>1200</v>
      </c>
      <c r="G32" s="56">
        <v>0.36359999999999998</v>
      </c>
      <c r="H32" s="6"/>
    </row>
    <row r="33" spans="1:8" x14ac:dyDescent="0.25">
      <c r="A33" s="3" t="s">
        <v>61</v>
      </c>
      <c r="B33" s="3" t="s">
        <v>62</v>
      </c>
      <c r="C33" s="54">
        <v>1800</v>
      </c>
      <c r="D33" s="54">
        <v>600</v>
      </c>
      <c r="E33" s="54">
        <v>2400</v>
      </c>
      <c r="F33" s="55">
        <f t="shared" si="2"/>
        <v>600</v>
      </c>
      <c r="G33" s="56">
        <v>0.33329999999999999</v>
      </c>
      <c r="H33" s="6"/>
    </row>
    <row r="34" spans="1:8" x14ac:dyDescent="0.25">
      <c r="A34" s="3" t="s">
        <v>63</v>
      </c>
      <c r="B34" s="3" t="s">
        <v>64</v>
      </c>
      <c r="C34" s="54">
        <v>2159</v>
      </c>
      <c r="D34" s="54">
        <v>2159</v>
      </c>
      <c r="E34" s="54">
        <v>3000</v>
      </c>
      <c r="F34" s="55">
        <f t="shared" si="2"/>
        <v>841</v>
      </c>
      <c r="G34" s="56">
        <v>0.38950000000000001</v>
      </c>
      <c r="H34" s="6"/>
    </row>
    <row r="35" spans="1:8" x14ac:dyDescent="0.25">
      <c r="A35" s="3" t="s">
        <v>65</v>
      </c>
      <c r="B35" s="3" t="s">
        <v>66</v>
      </c>
      <c r="C35" s="54">
        <v>4300</v>
      </c>
      <c r="D35" s="54">
        <v>3862.31</v>
      </c>
      <c r="E35" s="54">
        <v>4500</v>
      </c>
      <c r="F35" s="55">
        <f t="shared" si="2"/>
        <v>200</v>
      </c>
      <c r="G35" s="56">
        <v>4.65E-2</v>
      </c>
      <c r="H35" s="6"/>
    </row>
    <row r="36" spans="1:8" x14ac:dyDescent="0.25">
      <c r="A36" s="3" t="s">
        <v>67</v>
      </c>
      <c r="B36" s="3" t="s">
        <v>68</v>
      </c>
      <c r="C36" s="54">
        <v>300</v>
      </c>
      <c r="D36" s="54">
        <v>250</v>
      </c>
      <c r="E36" s="54">
        <v>900</v>
      </c>
      <c r="F36" s="55">
        <f t="shared" si="2"/>
        <v>600</v>
      </c>
      <c r="G36" s="56">
        <v>2</v>
      </c>
      <c r="H36" s="6"/>
    </row>
    <row r="37" spans="1:8" x14ac:dyDescent="0.25">
      <c r="A37" s="3" t="s">
        <v>69</v>
      </c>
      <c r="B37" s="3" t="s">
        <v>70</v>
      </c>
      <c r="C37" s="54">
        <v>1150</v>
      </c>
      <c r="D37" s="54">
        <v>1094.05</v>
      </c>
      <c r="E37" s="54">
        <v>1150</v>
      </c>
      <c r="F37" s="55">
        <f t="shared" si="2"/>
        <v>0</v>
      </c>
      <c r="G37" s="56">
        <v>0</v>
      </c>
      <c r="H37" s="6"/>
    </row>
    <row r="38" spans="1:8" x14ac:dyDescent="0.25">
      <c r="A38" s="3" t="s">
        <v>71</v>
      </c>
      <c r="B38" s="3" t="s">
        <v>72</v>
      </c>
      <c r="C38" s="54">
        <v>3538</v>
      </c>
      <c r="D38" s="54">
        <v>3418</v>
      </c>
      <c r="E38" s="54">
        <v>3545</v>
      </c>
      <c r="F38" s="55">
        <f t="shared" si="2"/>
        <v>7</v>
      </c>
      <c r="G38" s="56">
        <v>2E-3</v>
      </c>
      <c r="H38" s="6"/>
    </row>
    <row r="39" spans="1:8" x14ac:dyDescent="0.25">
      <c r="A39" s="3" t="s">
        <v>73</v>
      </c>
      <c r="B39" s="3" t="s">
        <v>74</v>
      </c>
      <c r="C39" s="54">
        <v>10200</v>
      </c>
      <c r="D39" s="54">
        <v>7152.12</v>
      </c>
      <c r="E39" s="54">
        <v>12435</v>
      </c>
      <c r="F39" s="55">
        <f t="shared" si="2"/>
        <v>2235</v>
      </c>
      <c r="G39" s="56">
        <v>0.21909999999999999</v>
      </c>
      <c r="H39" s="6"/>
    </row>
    <row r="40" spans="1:8" x14ac:dyDescent="0.25">
      <c r="A40" s="3" t="s">
        <v>75</v>
      </c>
      <c r="B40" s="3" t="s">
        <v>76</v>
      </c>
      <c r="C40" s="54">
        <v>555</v>
      </c>
      <c r="D40" s="54">
        <v>585</v>
      </c>
      <c r="E40" s="54">
        <v>700</v>
      </c>
      <c r="F40" s="55">
        <f t="shared" si="2"/>
        <v>145</v>
      </c>
      <c r="G40" s="56">
        <v>0.26129999999999998</v>
      </c>
      <c r="H40" s="6"/>
    </row>
    <row r="41" spans="1:8" x14ac:dyDescent="0.25">
      <c r="A41" s="3" t="s">
        <v>77</v>
      </c>
      <c r="B41" s="3" t="s">
        <v>78</v>
      </c>
      <c r="C41" s="54">
        <v>1350</v>
      </c>
      <c r="D41" s="54">
        <v>489.6</v>
      </c>
      <c r="E41" s="54">
        <v>1400</v>
      </c>
      <c r="F41" s="55">
        <f t="shared" si="2"/>
        <v>50</v>
      </c>
      <c r="G41" s="56">
        <v>3.6999999999999998E-2</v>
      </c>
      <c r="H41" s="6"/>
    </row>
    <row r="42" spans="1:8" x14ac:dyDescent="0.25">
      <c r="A42" s="3" t="s">
        <v>79</v>
      </c>
      <c r="B42" s="3" t="s">
        <v>80</v>
      </c>
      <c r="C42" s="54">
        <v>855</v>
      </c>
      <c r="D42" s="54">
        <v>0</v>
      </c>
      <c r="E42" s="54">
        <v>855</v>
      </c>
      <c r="F42" s="55">
        <f t="shared" si="2"/>
        <v>0</v>
      </c>
      <c r="G42" s="56">
        <v>0</v>
      </c>
      <c r="H42" s="6"/>
    </row>
    <row r="43" spans="1:8" x14ac:dyDescent="0.25">
      <c r="A43" s="3" t="s">
        <v>81</v>
      </c>
      <c r="B43" s="3" t="s">
        <v>82</v>
      </c>
      <c r="C43" s="54">
        <v>300</v>
      </c>
      <c r="D43" s="54">
        <v>75.599999999999994</v>
      </c>
      <c r="E43" s="54">
        <v>300</v>
      </c>
      <c r="F43" s="55">
        <f t="shared" si="2"/>
        <v>0</v>
      </c>
      <c r="G43" s="56">
        <v>0</v>
      </c>
      <c r="H43" s="6"/>
    </row>
    <row r="44" spans="1:8" x14ac:dyDescent="0.25">
      <c r="A44" s="3" t="s">
        <v>83</v>
      </c>
      <c r="B44" s="3" t="s">
        <v>84</v>
      </c>
      <c r="C44" s="54">
        <v>2500</v>
      </c>
      <c r="D44" s="54">
        <v>2112</v>
      </c>
      <c r="E44" s="54">
        <v>2300</v>
      </c>
      <c r="F44" s="55">
        <f t="shared" si="2"/>
        <v>-200</v>
      </c>
      <c r="G44" s="56">
        <v>-0.08</v>
      </c>
      <c r="H44" s="6"/>
    </row>
    <row r="45" spans="1:8" ht="15.75" thickBot="1" x14ac:dyDescent="0.3">
      <c r="A45" s="3" t="s">
        <v>85</v>
      </c>
      <c r="B45" s="15" t="s">
        <v>86</v>
      </c>
      <c r="C45" s="60">
        <v>50</v>
      </c>
      <c r="D45" s="60">
        <v>0</v>
      </c>
      <c r="E45" s="60">
        <v>50</v>
      </c>
      <c r="F45" s="55">
        <f t="shared" si="2"/>
        <v>0</v>
      </c>
      <c r="G45" s="61">
        <v>0</v>
      </c>
      <c r="H45" s="22"/>
    </row>
    <row r="46" spans="1:8" ht="15.75" thickBot="1" x14ac:dyDescent="0.3">
      <c r="A46" s="21"/>
      <c r="B46" s="29" t="s">
        <v>560</v>
      </c>
      <c r="C46" s="62">
        <f>SUM(C29:C45)</f>
        <v>79337</v>
      </c>
      <c r="D46" s="62">
        <f t="shared" ref="D46:E46" si="3">SUM(D29:D45)</f>
        <v>70726.030000000013</v>
      </c>
      <c r="E46" s="62">
        <f t="shared" si="3"/>
        <v>90572</v>
      </c>
      <c r="F46" s="62">
        <f>SUM(F29:F45)</f>
        <v>11235</v>
      </c>
      <c r="G46" s="63">
        <v>0.1416</v>
      </c>
      <c r="H46" s="43">
        <f>$E46/$I$1*1000</f>
        <v>0.16583453909213736</v>
      </c>
    </row>
    <row r="47" spans="1:8" x14ac:dyDescent="0.25">
      <c r="A47" s="3"/>
      <c r="B47" s="2"/>
      <c r="C47" s="55"/>
      <c r="D47" s="55"/>
      <c r="E47" s="55"/>
      <c r="F47" s="55"/>
      <c r="G47" s="64"/>
      <c r="H47" s="23"/>
    </row>
    <row r="48" spans="1:8" x14ac:dyDescent="0.25">
      <c r="A48" s="3" t="s">
        <v>87</v>
      </c>
      <c r="B48" s="3" t="s">
        <v>88</v>
      </c>
      <c r="C48" s="54">
        <v>28739</v>
      </c>
      <c r="D48" s="54">
        <v>28202.33</v>
      </c>
      <c r="E48" s="54">
        <v>29601</v>
      </c>
      <c r="F48" s="55">
        <f>E48-C48</f>
        <v>862</v>
      </c>
      <c r="G48" s="56">
        <v>0.03</v>
      </c>
      <c r="H48" s="9"/>
    </row>
    <row r="49" spans="1:8" x14ac:dyDescent="0.25">
      <c r="A49" s="3" t="s">
        <v>89</v>
      </c>
      <c r="B49" s="3" t="s">
        <v>90</v>
      </c>
      <c r="C49" s="54">
        <v>6000</v>
      </c>
      <c r="D49" s="54">
        <v>5284.23</v>
      </c>
      <c r="E49" s="54">
        <v>8500</v>
      </c>
      <c r="F49" s="55">
        <f t="shared" ref="F49:F63" si="4">E49-C49</f>
        <v>2500</v>
      </c>
      <c r="G49" s="56">
        <v>0.41670000000000001</v>
      </c>
      <c r="H49" s="9"/>
    </row>
    <row r="50" spans="1:8" x14ac:dyDescent="0.25">
      <c r="A50" s="3" t="s">
        <v>91</v>
      </c>
      <c r="B50" s="3" t="s">
        <v>92</v>
      </c>
      <c r="C50" s="54">
        <v>9746</v>
      </c>
      <c r="D50" s="54">
        <v>9746.0400000000009</v>
      </c>
      <c r="E50" s="54">
        <v>10038</v>
      </c>
      <c r="F50" s="55">
        <f t="shared" si="4"/>
        <v>292</v>
      </c>
      <c r="G50" s="56">
        <v>0.03</v>
      </c>
      <c r="H50" s="9"/>
    </row>
    <row r="51" spans="1:8" x14ac:dyDescent="0.25">
      <c r="A51" s="3" t="s">
        <v>93</v>
      </c>
      <c r="B51" s="3" t="s">
        <v>94</v>
      </c>
      <c r="C51" s="54">
        <v>1060</v>
      </c>
      <c r="D51" s="54">
        <v>1060</v>
      </c>
      <c r="E51" s="54">
        <v>1092</v>
      </c>
      <c r="F51" s="55">
        <f t="shared" si="4"/>
        <v>32</v>
      </c>
      <c r="G51" s="56">
        <v>3.0200000000000001E-2</v>
      </c>
      <c r="H51" s="9"/>
    </row>
    <row r="52" spans="1:8" x14ac:dyDescent="0.25">
      <c r="A52" s="3" t="s">
        <v>95</v>
      </c>
      <c r="B52" s="3" t="s">
        <v>96</v>
      </c>
      <c r="C52" s="54">
        <v>1686</v>
      </c>
      <c r="D52" s="54">
        <v>1686</v>
      </c>
      <c r="E52" s="54">
        <v>2322</v>
      </c>
      <c r="F52" s="55">
        <f t="shared" si="4"/>
        <v>636</v>
      </c>
      <c r="G52" s="56">
        <v>0.37719999999999998</v>
      </c>
      <c r="H52" s="9"/>
    </row>
    <row r="53" spans="1:8" x14ac:dyDescent="0.25">
      <c r="A53" s="3" t="s">
        <v>97</v>
      </c>
      <c r="B53" s="3" t="s">
        <v>98</v>
      </c>
      <c r="C53" s="54">
        <v>3600</v>
      </c>
      <c r="D53" s="54">
        <v>3517.46</v>
      </c>
      <c r="E53" s="54">
        <v>3700</v>
      </c>
      <c r="F53" s="55">
        <f t="shared" si="4"/>
        <v>100</v>
      </c>
      <c r="G53" s="56">
        <v>2.7799999999999998E-2</v>
      </c>
      <c r="H53" s="9"/>
    </row>
    <row r="54" spans="1:8" x14ac:dyDescent="0.25">
      <c r="A54" s="3" t="s">
        <v>99</v>
      </c>
      <c r="B54" s="3" t="s">
        <v>100</v>
      </c>
      <c r="C54" s="54">
        <v>550</v>
      </c>
      <c r="D54" s="54">
        <v>390.22</v>
      </c>
      <c r="E54" s="54">
        <v>550</v>
      </c>
      <c r="F54" s="55">
        <f t="shared" si="4"/>
        <v>0</v>
      </c>
      <c r="G54" s="56">
        <v>0</v>
      </c>
      <c r="H54" s="9"/>
    </row>
    <row r="55" spans="1:8" x14ac:dyDescent="0.25">
      <c r="A55" s="3" t="s">
        <v>101</v>
      </c>
      <c r="B55" s="3" t="s">
        <v>102</v>
      </c>
      <c r="C55" s="54">
        <v>1050</v>
      </c>
      <c r="D55" s="54">
        <v>1052.4000000000001</v>
      </c>
      <c r="E55" s="54">
        <v>1050</v>
      </c>
      <c r="F55" s="55">
        <f t="shared" si="4"/>
        <v>0</v>
      </c>
      <c r="G55" s="56">
        <v>0</v>
      </c>
      <c r="H55" s="9"/>
    </row>
    <row r="56" spans="1:8" x14ac:dyDescent="0.25">
      <c r="A56" s="3" t="s">
        <v>103</v>
      </c>
      <c r="B56" s="3" t="s">
        <v>104</v>
      </c>
      <c r="C56" s="54">
        <v>5227</v>
      </c>
      <c r="D56" s="54">
        <v>4862</v>
      </c>
      <c r="E56" s="54">
        <v>5000</v>
      </c>
      <c r="F56" s="55">
        <f t="shared" si="4"/>
        <v>-227</v>
      </c>
      <c r="G56" s="56">
        <v>4.3400000000000001E-2</v>
      </c>
      <c r="H56" s="9"/>
    </row>
    <row r="57" spans="1:8" x14ac:dyDescent="0.25">
      <c r="A57" s="3" t="s">
        <v>105</v>
      </c>
      <c r="B57" s="3" t="s">
        <v>106</v>
      </c>
      <c r="C57" s="54">
        <v>2395</v>
      </c>
      <c r="D57" s="54">
        <v>2870.23</v>
      </c>
      <c r="E57" s="54">
        <v>3200</v>
      </c>
      <c r="F57" s="55">
        <f t="shared" si="4"/>
        <v>805</v>
      </c>
      <c r="G57" s="56">
        <v>0.33610000000000001</v>
      </c>
      <c r="H57" s="9"/>
    </row>
    <row r="58" spans="1:8" x14ac:dyDescent="0.25">
      <c r="A58" s="3" t="s">
        <v>107</v>
      </c>
      <c r="B58" s="3" t="s">
        <v>108</v>
      </c>
      <c r="C58" s="54">
        <v>100</v>
      </c>
      <c r="D58" s="54">
        <v>0</v>
      </c>
      <c r="E58" s="54">
        <v>100</v>
      </c>
      <c r="F58" s="55">
        <f t="shared" si="4"/>
        <v>0</v>
      </c>
      <c r="G58" s="56">
        <v>0</v>
      </c>
      <c r="H58" s="9"/>
    </row>
    <row r="59" spans="1:8" x14ac:dyDescent="0.25">
      <c r="A59" s="3" t="s">
        <v>109</v>
      </c>
      <c r="B59" s="3" t="s">
        <v>76</v>
      </c>
      <c r="C59" s="54">
        <v>275</v>
      </c>
      <c r="D59" s="54">
        <v>80</v>
      </c>
      <c r="E59" s="54">
        <v>350</v>
      </c>
      <c r="F59" s="55">
        <f t="shared" si="4"/>
        <v>75</v>
      </c>
      <c r="G59" s="56">
        <v>0.2727</v>
      </c>
      <c r="H59" s="9"/>
    </row>
    <row r="60" spans="1:8" x14ac:dyDescent="0.25">
      <c r="A60" s="3" t="s">
        <v>110</v>
      </c>
      <c r="B60" s="3" t="s">
        <v>111</v>
      </c>
      <c r="C60" s="54">
        <v>2435</v>
      </c>
      <c r="D60" s="54">
        <v>1490.15</v>
      </c>
      <c r="E60" s="54">
        <v>2800</v>
      </c>
      <c r="F60" s="55">
        <f t="shared" si="4"/>
        <v>365</v>
      </c>
      <c r="G60" s="56">
        <v>0.14990000000000001</v>
      </c>
      <c r="H60" s="9"/>
    </row>
    <row r="61" spans="1:8" x14ac:dyDescent="0.25">
      <c r="A61" s="3" t="s">
        <v>112</v>
      </c>
      <c r="B61" s="3" t="s">
        <v>113</v>
      </c>
      <c r="C61" s="54">
        <v>4600</v>
      </c>
      <c r="D61" s="54">
        <v>4203.55</v>
      </c>
      <c r="E61" s="54">
        <v>4700</v>
      </c>
      <c r="F61" s="55">
        <f t="shared" si="4"/>
        <v>100</v>
      </c>
      <c r="G61" s="56">
        <v>2.1700000000000001E-2</v>
      </c>
      <c r="H61" s="9"/>
    </row>
    <row r="62" spans="1:8" x14ac:dyDescent="0.25">
      <c r="A62" s="3" t="s">
        <v>114</v>
      </c>
      <c r="B62" s="3" t="s">
        <v>80</v>
      </c>
      <c r="C62" s="54">
        <v>855</v>
      </c>
      <c r="D62" s="54">
        <v>0</v>
      </c>
      <c r="E62" s="54">
        <v>855</v>
      </c>
      <c r="F62" s="55">
        <f t="shared" si="4"/>
        <v>0</v>
      </c>
      <c r="G62" s="56">
        <v>0</v>
      </c>
      <c r="H62" s="9"/>
    </row>
    <row r="63" spans="1:8" ht="15.75" thickBot="1" x14ac:dyDescent="0.3">
      <c r="A63" s="3" t="s">
        <v>115</v>
      </c>
      <c r="B63" s="15" t="s">
        <v>116</v>
      </c>
      <c r="C63" s="60">
        <v>250</v>
      </c>
      <c r="D63" s="60">
        <v>0</v>
      </c>
      <c r="E63" s="60">
        <v>250</v>
      </c>
      <c r="F63" s="55">
        <f t="shared" si="4"/>
        <v>0</v>
      </c>
      <c r="G63" s="61">
        <v>0</v>
      </c>
      <c r="H63" s="24"/>
    </row>
    <row r="64" spans="1:8" ht="15.75" thickBot="1" x14ac:dyDescent="0.3">
      <c r="A64" s="21"/>
      <c r="B64" s="29" t="s">
        <v>561</v>
      </c>
      <c r="C64" s="62">
        <f>SUM(C48:C63)</f>
        <v>68568</v>
      </c>
      <c r="D64" s="62">
        <f t="shared" ref="D64:E64" si="5">SUM(D48:D63)</f>
        <v>64444.610000000008</v>
      </c>
      <c r="E64" s="62">
        <f t="shared" si="5"/>
        <v>74108</v>
      </c>
      <c r="F64" s="62">
        <f>SUM(F48:F63)</f>
        <v>5540</v>
      </c>
      <c r="G64" s="63">
        <v>8.0799999999999997E-2</v>
      </c>
      <c r="H64" s="43">
        <f>$E64/$I$1*1000</f>
        <v>0.13568946278143482</v>
      </c>
    </row>
    <row r="65" spans="1:8" x14ac:dyDescent="0.25">
      <c r="A65" s="3"/>
      <c r="B65" s="2"/>
      <c r="C65" s="55"/>
      <c r="D65" s="55"/>
      <c r="E65" s="55"/>
      <c r="F65" s="55"/>
      <c r="G65" s="64"/>
      <c r="H65" s="23"/>
    </row>
    <row r="66" spans="1:8" x14ac:dyDescent="0.25">
      <c r="A66" s="3" t="s">
        <v>117</v>
      </c>
      <c r="B66" s="3" t="s">
        <v>118</v>
      </c>
      <c r="C66" s="54">
        <v>500</v>
      </c>
      <c r="D66" s="54">
        <v>236.48</v>
      </c>
      <c r="E66" s="54">
        <v>500</v>
      </c>
      <c r="F66" s="55">
        <f>E66-C66</f>
        <v>0</v>
      </c>
      <c r="G66" s="56">
        <v>0</v>
      </c>
      <c r="H66" s="9"/>
    </row>
    <row r="67" spans="1:8" x14ac:dyDescent="0.25">
      <c r="A67" s="3" t="s">
        <v>119</v>
      </c>
      <c r="B67" s="3" t="s">
        <v>120</v>
      </c>
      <c r="C67" s="54">
        <v>41140</v>
      </c>
      <c r="D67" s="54">
        <v>51301.64</v>
      </c>
      <c r="E67" s="54">
        <v>57900</v>
      </c>
      <c r="F67" s="55">
        <f t="shared" ref="F67:F75" si="6">E67-C67</f>
        <v>16760</v>
      </c>
      <c r="G67" s="56">
        <v>0.40739999999999998</v>
      </c>
      <c r="H67" s="9"/>
    </row>
    <row r="68" spans="1:8" x14ac:dyDescent="0.25">
      <c r="A68" s="3" t="s">
        <v>121</v>
      </c>
      <c r="B68" s="3" t="s">
        <v>122</v>
      </c>
      <c r="C68" s="54">
        <v>3000</v>
      </c>
      <c r="D68" s="54">
        <v>3000</v>
      </c>
      <c r="E68" s="54">
        <v>3100</v>
      </c>
      <c r="F68" s="55">
        <f t="shared" si="6"/>
        <v>100</v>
      </c>
      <c r="G68" s="56">
        <v>3.3300000000000003E-2</v>
      </c>
      <c r="H68" s="9"/>
    </row>
    <row r="69" spans="1:8" x14ac:dyDescent="0.25">
      <c r="A69" s="3" t="s">
        <v>123</v>
      </c>
      <c r="B69" s="3" t="s">
        <v>124</v>
      </c>
      <c r="C69" s="54">
        <v>3000</v>
      </c>
      <c r="D69" s="54">
        <v>3000</v>
      </c>
      <c r="E69" s="54">
        <v>3150</v>
      </c>
      <c r="F69" s="55">
        <f t="shared" si="6"/>
        <v>150</v>
      </c>
      <c r="G69" s="56">
        <v>0.05</v>
      </c>
      <c r="H69" s="9"/>
    </row>
    <row r="70" spans="1:8" x14ac:dyDescent="0.25">
      <c r="A70" s="3" t="s">
        <v>125</v>
      </c>
      <c r="B70" s="3" t="s">
        <v>126</v>
      </c>
      <c r="C70" s="54">
        <v>3467</v>
      </c>
      <c r="D70" s="54">
        <v>3467</v>
      </c>
      <c r="E70" s="54">
        <v>3606</v>
      </c>
      <c r="F70" s="55">
        <f t="shared" si="6"/>
        <v>139</v>
      </c>
      <c r="G70" s="56">
        <v>4.0099999999999997E-2</v>
      </c>
      <c r="H70" s="9"/>
    </row>
    <row r="71" spans="1:8" x14ac:dyDescent="0.25">
      <c r="A71" s="3" t="s">
        <v>127</v>
      </c>
      <c r="B71" s="3" t="s">
        <v>128</v>
      </c>
      <c r="C71" s="54">
        <v>100</v>
      </c>
      <c r="D71" s="54">
        <v>0</v>
      </c>
      <c r="E71" s="54">
        <v>100</v>
      </c>
      <c r="F71" s="55">
        <f t="shared" si="6"/>
        <v>0</v>
      </c>
      <c r="G71" s="56">
        <v>0</v>
      </c>
      <c r="H71" s="9"/>
    </row>
    <row r="72" spans="1:8" x14ac:dyDescent="0.25">
      <c r="A72" s="3" t="s">
        <v>129</v>
      </c>
      <c r="B72" s="3" t="s">
        <v>130</v>
      </c>
      <c r="C72" s="54">
        <v>100</v>
      </c>
      <c r="D72" s="54">
        <v>20</v>
      </c>
      <c r="E72" s="54">
        <v>100</v>
      </c>
      <c r="F72" s="55">
        <f t="shared" si="6"/>
        <v>0</v>
      </c>
      <c r="G72" s="56">
        <v>0</v>
      </c>
      <c r="H72" s="9"/>
    </row>
    <row r="73" spans="1:8" x14ac:dyDescent="0.25">
      <c r="A73" s="3" t="s">
        <v>131</v>
      </c>
      <c r="B73" s="3" t="s">
        <v>132</v>
      </c>
      <c r="C73" s="54">
        <v>150</v>
      </c>
      <c r="D73" s="54">
        <v>0</v>
      </c>
      <c r="E73" s="54">
        <v>150</v>
      </c>
      <c r="F73" s="55">
        <f t="shared" si="6"/>
        <v>0</v>
      </c>
      <c r="G73" s="56">
        <v>0</v>
      </c>
      <c r="H73" s="9"/>
    </row>
    <row r="74" spans="1:8" x14ac:dyDescent="0.25">
      <c r="A74" s="3" t="s">
        <v>133</v>
      </c>
      <c r="B74" s="3" t="s">
        <v>134</v>
      </c>
      <c r="C74" s="54">
        <v>100</v>
      </c>
      <c r="D74" s="54">
        <v>0</v>
      </c>
      <c r="E74" s="54">
        <v>100</v>
      </c>
      <c r="F74" s="55">
        <f t="shared" si="6"/>
        <v>0</v>
      </c>
      <c r="G74" s="56">
        <v>0</v>
      </c>
      <c r="H74" s="9"/>
    </row>
    <row r="75" spans="1:8" ht="15.75" thickBot="1" x14ac:dyDescent="0.3">
      <c r="A75" s="3" t="s">
        <v>135</v>
      </c>
      <c r="B75" s="15" t="s">
        <v>136</v>
      </c>
      <c r="C75" s="60">
        <v>40000</v>
      </c>
      <c r="D75" s="60">
        <v>40000</v>
      </c>
      <c r="E75" s="60">
        <v>40000</v>
      </c>
      <c r="F75" s="55">
        <f t="shared" si="6"/>
        <v>0</v>
      </c>
      <c r="G75" s="61">
        <v>0</v>
      </c>
      <c r="H75" s="24"/>
    </row>
    <row r="76" spans="1:8" ht="15.75" thickBot="1" x14ac:dyDescent="0.3">
      <c r="A76" s="21"/>
      <c r="B76" s="29" t="s">
        <v>562</v>
      </c>
      <c r="C76" s="62">
        <f>SUM(C66:C75)</f>
        <v>91557</v>
      </c>
      <c r="D76" s="62">
        <f t="shared" ref="D76:E76" si="7">SUM(D66:D75)</f>
        <v>101025.12</v>
      </c>
      <c r="E76" s="62">
        <f t="shared" si="7"/>
        <v>108706</v>
      </c>
      <c r="F76" s="62">
        <f>SUM(F66:F75)</f>
        <v>17149</v>
      </c>
      <c r="G76" s="63">
        <v>0.18729999999999999</v>
      </c>
      <c r="H76" s="43">
        <f>$E76/$I$1*1000</f>
        <v>0.19903733390617279</v>
      </c>
    </row>
    <row r="77" spans="1:8" x14ac:dyDescent="0.25">
      <c r="A77" s="3"/>
      <c r="B77" s="2"/>
      <c r="C77" s="55"/>
      <c r="D77" s="55"/>
      <c r="E77" s="55"/>
      <c r="F77" s="55"/>
      <c r="G77" s="56"/>
      <c r="H77" s="23"/>
    </row>
    <row r="78" spans="1:8" x14ac:dyDescent="0.25">
      <c r="A78" s="3" t="s">
        <v>137</v>
      </c>
      <c r="B78" s="3" t="s">
        <v>138</v>
      </c>
      <c r="C78" s="54">
        <v>20000</v>
      </c>
      <c r="D78" s="54">
        <v>6120.12</v>
      </c>
      <c r="E78" s="54">
        <v>20000</v>
      </c>
      <c r="F78" s="55">
        <f>E78-C78</f>
        <v>0</v>
      </c>
      <c r="G78" s="56">
        <v>0</v>
      </c>
      <c r="H78" s="9"/>
    </row>
    <row r="79" spans="1:8" ht="15.75" thickBot="1" x14ac:dyDescent="0.3">
      <c r="A79" s="3" t="s">
        <v>139</v>
      </c>
      <c r="B79" s="15" t="s">
        <v>140</v>
      </c>
      <c r="C79" s="60">
        <v>5000</v>
      </c>
      <c r="D79" s="60">
        <v>2122.73</v>
      </c>
      <c r="E79" s="60">
        <v>5000</v>
      </c>
      <c r="F79" s="55">
        <f>E79-C79</f>
        <v>0</v>
      </c>
      <c r="G79" s="61">
        <v>0</v>
      </c>
      <c r="H79" s="24"/>
    </row>
    <row r="80" spans="1:8" ht="15.75" thickBot="1" x14ac:dyDescent="0.3">
      <c r="A80" s="21"/>
      <c r="B80" s="29" t="s">
        <v>563</v>
      </c>
      <c r="C80" s="62">
        <f>SUM(C78:C79)</f>
        <v>25000</v>
      </c>
      <c r="D80" s="62">
        <f t="shared" ref="D80:E80" si="8">SUM(D78:D79)</f>
        <v>8242.85</v>
      </c>
      <c r="E80" s="62">
        <f t="shared" si="8"/>
        <v>25000</v>
      </c>
      <c r="F80" s="62">
        <f>SUM(F78:F79)</f>
        <v>0</v>
      </c>
      <c r="G80" s="63">
        <v>0</v>
      </c>
      <c r="H80" s="43">
        <f>$E80/$I$1*1000</f>
        <v>4.5774229091810198E-2</v>
      </c>
    </row>
    <row r="81" spans="1:8" x14ac:dyDescent="0.25">
      <c r="A81" s="3"/>
      <c r="B81" s="2"/>
      <c r="C81" s="55"/>
      <c r="D81" s="55"/>
      <c r="E81" s="55"/>
      <c r="F81" s="55"/>
      <c r="G81" s="64"/>
      <c r="H81" s="23"/>
    </row>
    <row r="82" spans="1:8" x14ac:dyDescent="0.25">
      <c r="A82" s="3" t="s">
        <v>141</v>
      </c>
      <c r="B82" s="3" t="s">
        <v>142</v>
      </c>
      <c r="C82" s="54">
        <v>28875</v>
      </c>
      <c r="D82" s="54">
        <v>21774.06</v>
      </c>
      <c r="E82" s="54">
        <v>100</v>
      </c>
      <c r="F82" s="55">
        <f>E82-C82</f>
        <v>-28775</v>
      </c>
      <c r="G82" s="56">
        <v>-0.99650000000000005</v>
      </c>
      <c r="H82" s="9"/>
    </row>
    <row r="83" spans="1:8" x14ac:dyDescent="0.25">
      <c r="A83" s="3" t="s">
        <v>143</v>
      </c>
      <c r="B83" s="3" t="s">
        <v>144</v>
      </c>
      <c r="C83" s="54">
        <v>1500</v>
      </c>
      <c r="D83" s="54">
        <v>112.5</v>
      </c>
      <c r="E83" s="54">
        <v>66300</v>
      </c>
      <c r="F83" s="55">
        <f t="shared" ref="F83:F93" si="9">E83-C83</f>
        <v>64800</v>
      </c>
      <c r="G83" s="56">
        <v>9.9999000000000002</v>
      </c>
      <c r="H83" s="9"/>
    </row>
    <row r="84" spans="1:8" x14ac:dyDescent="0.25">
      <c r="A84" s="3" t="s">
        <v>145</v>
      </c>
      <c r="B84" s="3" t="s">
        <v>146</v>
      </c>
      <c r="C84" s="54">
        <v>2209</v>
      </c>
      <c r="D84" s="54">
        <v>1564.6</v>
      </c>
      <c r="E84" s="54">
        <v>1000</v>
      </c>
      <c r="F84" s="55">
        <f t="shared" si="9"/>
        <v>-1209</v>
      </c>
      <c r="G84" s="56">
        <v>-0.54730000000000001</v>
      </c>
      <c r="H84" s="9"/>
    </row>
    <row r="85" spans="1:8" x14ac:dyDescent="0.25">
      <c r="A85" s="3" t="s">
        <v>147</v>
      </c>
      <c r="B85" s="3" t="s">
        <v>148</v>
      </c>
      <c r="C85" s="54">
        <v>3907</v>
      </c>
      <c r="D85" s="54">
        <v>2879.16</v>
      </c>
      <c r="E85" s="54">
        <v>0</v>
      </c>
      <c r="F85" s="55">
        <f t="shared" si="9"/>
        <v>-3907</v>
      </c>
      <c r="G85" s="56">
        <v>-1</v>
      </c>
      <c r="H85" s="9"/>
    </row>
    <row r="86" spans="1:8" x14ac:dyDescent="0.25">
      <c r="A86" s="3" t="s">
        <v>149</v>
      </c>
      <c r="B86" s="3" t="s">
        <v>150</v>
      </c>
      <c r="C86" s="54">
        <v>6000</v>
      </c>
      <c r="D86" s="54">
        <v>3005.99</v>
      </c>
      <c r="E86" s="54">
        <v>4000</v>
      </c>
      <c r="F86" s="55">
        <f t="shared" si="9"/>
        <v>-2000</v>
      </c>
      <c r="G86" s="56">
        <v>-0.33329999999999999</v>
      </c>
      <c r="H86" s="9"/>
    </row>
    <row r="87" spans="1:8" x14ac:dyDescent="0.25">
      <c r="A87" s="3" t="s">
        <v>151</v>
      </c>
      <c r="B87" s="3" t="s">
        <v>152</v>
      </c>
      <c r="C87" s="54">
        <v>500</v>
      </c>
      <c r="D87" s="54">
        <v>255</v>
      </c>
      <c r="E87" s="54">
        <v>500</v>
      </c>
      <c r="F87" s="55">
        <f t="shared" si="9"/>
        <v>0</v>
      </c>
      <c r="G87" s="56">
        <v>0</v>
      </c>
      <c r="H87" s="9"/>
    </row>
    <row r="88" spans="1:8" x14ac:dyDescent="0.25">
      <c r="A88" s="3" t="s">
        <v>153</v>
      </c>
      <c r="B88" s="3" t="s">
        <v>154</v>
      </c>
      <c r="C88" s="54">
        <v>200</v>
      </c>
      <c r="D88" s="54">
        <v>0</v>
      </c>
      <c r="E88" s="54">
        <v>200</v>
      </c>
      <c r="F88" s="55">
        <f t="shared" si="9"/>
        <v>0</v>
      </c>
      <c r="G88" s="56">
        <v>0</v>
      </c>
      <c r="H88" s="9"/>
    </row>
    <row r="89" spans="1:8" x14ac:dyDescent="0.25">
      <c r="A89" s="3" t="s">
        <v>155</v>
      </c>
      <c r="B89" s="3" t="s">
        <v>156</v>
      </c>
      <c r="C89" s="54">
        <v>1000</v>
      </c>
      <c r="D89" s="54">
        <v>1052.4000000000001</v>
      </c>
      <c r="E89" s="54">
        <v>1000</v>
      </c>
      <c r="F89" s="55">
        <f t="shared" si="9"/>
        <v>0</v>
      </c>
      <c r="G89" s="56">
        <v>0</v>
      </c>
      <c r="H89" s="9"/>
    </row>
    <row r="90" spans="1:8" x14ac:dyDescent="0.25">
      <c r="A90" s="3" t="s">
        <v>157</v>
      </c>
      <c r="B90" s="3" t="s">
        <v>158</v>
      </c>
      <c r="C90" s="54">
        <v>500</v>
      </c>
      <c r="D90" s="54">
        <v>343.73</v>
      </c>
      <c r="E90" s="54">
        <v>500</v>
      </c>
      <c r="F90" s="55">
        <f t="shared" si="9"/>
        <v>0</v>
      </c>
      <c r="G90" s="56">
        <v>0</v>
      </c>
      <c r="H90" s="9"/>
    </row>
    <row r="91" spans="1:8" x14ac:dyDescent="0.25">
      <c r="A91" s="3" t="s">
        <v>159</v>
      </c>
      <c r="B91" s="3" t="s">
        <v>160</v>
      </c>
      <c r="C91" s="54">
        <v>300</v>
      </c>
      <c r="D91" s="54">
        <v>80.38</v>
      </c>
      <c r="E91" s="54">
        <v>100</v>
      </c>
      <c r="F91" s="55">
        <f t="shared" si="9"/>
        <v>-200</v>
      </c>
      <c r="G91" s="56">
        <v>-0.66669999999999996</v>
      </c>
      <c r="H91" s="9"/>
    </row>
    <row r="92" spans="1:8" x14ac:dyDescent="0.25">
      <c r="A92" s="3" t="s">
        <v>161</v>
      </c>
      <c r="B92" s="3" t="s">
        <v>162</v>
      </c>
      <c r="C92" s="54">
        <v>2000</v>
      </c>
      <c r="D92" s="54">
        <v>998.07</v>
      </c>
      <c r="E92" s="54">
        <v>1000</v>
      </c>
      <c r="F92" s="55">
        <f t="shared" si="9"/>
        <v>-1000</v>
      </c>
      <c r="G92" s="56">
        <v>-0.5</v>
      </c>
      <c r="H92" s="9"/>
    </row>
    <row r="93" spans="1:8" ht="15.75" thickBot="1" x14ac:dyDescent="0.3">
      <c r="A93" s="3" t="s">
        <v>163</v>
      </c>
      <c r="B93" s="15" t="s">
        <v>164</v>
      </c>
      <c r="C93" s="60">
        <v>25000</v>
      </c>
      <c r="D93" s="60">
        <v>7500</v>
      </c>
      <c r="E93" s="60">
        <v>25000</v>
      </c>
      <c r="F93" s="55">
        <f t="shared" si="9"/>
        <v>0</v>
      </c>
      <c r="G93" s="61">
        <v>0</v>
      </c>
      <c r="H93" s="24"/>
    </row>
    <row r="94" spans="1:8" ht="15.75" thickBot="1" x14ac:dyDescent="0.3">
      <c r="A94" s="21"/>
      <c r="B94" s="29" t="s">
        <v>579</v>
      </c>
      <c r="C94" s="62">
        <f>SUM(C82:C93)</f>
        <v>71991</v>
      </c>
      <c r="D94" s="62">
        <f t="shared" ref="D94:E94" si="10">SUM(D82:D93)</f>
        <v>39565.89</v>
      </c>
      <c r="E94" s="62">
        <f t="shared" si="10"/>
        <v>99700</v>
      </c>
      <c r="F94" s="62">
        <f>SUM(F82:F93)</f>
        <v>27709</v>
      </c>
      <c r="G94" s="63">
        <v>0.38490000000000002</v>
      </c>
      <c r="H94" s="43">
        <f>$E94/$I$1*1000</f>
        <v>0.18254762561813909</v>
      </c>
    </row>
    <row r="95" spans="1:8" x14ac:dyDescent="0.25">
      <c r="A95" s="3"/>
      <c r="B95" s="2"/>
      <c r="C95" s="55"/>
      <c r="D95" s="55"/>
      <c r="E95" s="55"/>
      <c r="F95" s="55"/>
      <c r="G95" s="64"/>
      <c r="H95" s="23"/>
    </row>
    <row r="96" spans="1:8" x14ac:dyDescent="0.25">
      <c r="A96" s="3" t="s">
        <v>165</v>
      </c>
      <c r="B96" s="3" t="s">
        <v>166</v>
      </c>
      <c r="C96" s="54">
        <v>1500</v>
      </c>
      <c r="D96" s="54">
        <v>552</v>
      </c>
      <c r="E96" s="54">
        <v>1500</v>
      </c>
      <c r="F96" s="55">
        <f>E96-C96</f>
        <v>0</v>
      </c>
      <c r="G96" s="56">
        <v>0</v>
      </c>
      <c r="H96" s="9"/>
    </row>
    <row r="97" spans="1:8" x14ac:dyDescent="0.25">
      <c r="A97" s="3" t="s">
        <v>167</v>
      </c>
      <c r="B97" s="3" t="s">
        <v>168</v>
      </c>
      <c r="C97" s="54">
        <v>9000</v>
      </c>
      <c r="D97" s="54">
        <v>9080.9</v>
      </c>
      <c r="E97" s="54">
        <v>9500</v>
      </c>
      <c r="F97" s="55">
        <f t="shared" ref="F97:F103" si="11">E97-C97</f>
        <v>500</v>
      </c>
      <c r="G97" s="56">
        <v>5.5599999999999997E-2</v>
      </c>
      <c r="H97" s="9"/>
    </row>
    <row r="98" spans="1:8" x14ac:dyDescent="0.25">
      <c r="A98" s="3" t="s">
        <v>169</v>
      </c>
      <c r="B98" s="3" t="s">
        <v>170</v>
      </c>
      <c r="C98" s="54">
        <v>15000</v>
      </c>
      <c r="D98" s="54">
        <v>19170.07</v>
      </c>
      <c r="E98" s="54">
        <v>15000</v>
      </c>
      <c r="F98" s="55">
        <f t="shared" si="11"/>
        <v>0</v>
      </c>
      <c r="G98" s="56">
        <v>0</v>
      </c>
      <c r="H98" s="9"/>
    </row>
    <row r="99" spans="1:8" x14ac:dyDescent="0.25">
      <c r="A99" s="3" t="s">
        <v>171</v>
      </c>
      <c r="B99" s="3" t="s">
        <v>172</v>
      </c>
      <c r="C99" s="54">
        <v>40000</v>
      </c>
      <c r="D99" s="54">
        <v>28119.77</v>
      </c>
      <c r="E99" s="54">
        <v>40000</v>
      </c>
      <c r="F99" s="55">
        <f t="shared" si="11"/>
        <v>0</v>
      </c>
      <c r="G99" s="56">
        <v>0</v>
      </c>
      <c r="H99" s="9"/>
    </row>
    <row r="100" spans="1:8" x14ac:dyDescent="0.25">
      <c r="A100" s="3" t="s">
        <v>173</v>
      </c>
      <c r="B100" s="3" t="s">
        <v>174</v>
      </c>
      <c r="C100" s="54">
        <v>8000</v>
      </c>
      <c r="D100" s="54">
        <v>7395</v>
      </c>
      <c r="E100" s="54">
        <v>10050</v>
      </c>
      <c r="F100" s="55">
        <f t="shared" si="11"/>
        <v>2050</v>
      </c>
      <c r="G100" s="56">
        <v>0.25629999999999997</v>
      </c>
      <c r="H100" s="9"/>
    </row>
    <row r="101" spans="1:8" x14ac:dyDescent="0.25">
      <c r="A101" s="3" t="s">
        <v>175</v>
      </c>
      <c r="B101" s="3" t="s">
        <v>176</v>
      </c>
      <c r="C101" s="54">
        <v>8000</v>
      </c>
      <c r="D101" s="54">
        <v>7461.24</v>
      </c>
      <c r="E101" s="54">
        <v>8000</v>
      </c>
      <c r="F101" s="55">
        <f t="shared" si="11"/>
        <v>0</v>
      </c>
      <c r="G101" s="56">
        <v>0</v>
      </c>
      <c r="H101" s="9"/>
    </row>
    <row r="102" spans="1:8" x14ac:dyDescent="0.25">
      <c r="A102" s="3" t="s">
        <v>177</v>
      </c>
      <c r="B102" s="3" t="s">
        <v>178</v>
      </c>
      <c r="C102" s="54">
        <v>100</v>
      </c>
      <c r="D102" s="54">
        <v>60.41</v>
      </c>
      <c r="E102" s="54">
        <v>100</v>
      </c>
      <c r="F102" s="55">
        <f t="shared" si="11"/>
        <v>0</v>
      </c>
      <c r="G102" s="56">
        <v>0</v>
      </c>
      <c r="H102" s="9"/>
    </row>
    <row r="103" spans="1:8" ht="15.75" thickBot="1" x14ac:dyDescent="0.3">
      <c r="A103" s="3" t="s">
        <v>179</v>
      </c>
      <c r="B103" s="15" t="s">
        <v>180</v>
      </c>
      <c r="C103" s="60">
        <v>1000</v>
      </c>
      <c r="D103" s="60">
        <v>0</v>
      </c>
      <c r="E103" s="60">
        <v>6000</v>
      </c>
      <c r="F103" s="55">
        <f t="shared" si="11"/>
        <v>5000</v>
      </c>
      <c r="G103" s="61">
        <v>5</v>
      </c>
      <c r="H103" s="24"/>
    </row>
    <row r="104" spans="1:8" ht="15.75" thickBot="1" x14ac:dyDescent="0.3">
      <c r="A104" s="21"/>
      <c r="B104" s="29" t="s">
        <v>580</v>
      </c>
      <c r="C104" s="62">
        <f>SUM(C96:C103)</f>
        <v>82600</v>
      </c>
      <c r="D104" s="62">
        <f t="shared" ref="D104:E104" si="12">SUM(D96:D103)</f>
        <v>71839.390000000014</v>
      </c>
      <c r="E104" s="62">
        <f t="shared" si="12"/>
        <v>90150</v>
      </c>
      <c r="F104" s="62">
        <f>SUM(F96:F103)</f>
        <v>7550</v>
      </c>
      <c r="G104" s="63">
        <v>9.1399999999999995E-2</v>
      </c>
      <c r="H104" s="43">
        <f>$E104/$I$1*1000</f>
        <v>0.16506187010506759</v>
      </c>
    </row>
    <row r="105" spans="1:8" x14ac:dyDescent="0.25">
      <c r="A105" s="3"/>
      <c r="B105" s="2"/>
      <c r="C105" s="55"/>
      <c r="D105" s="55"/>
      <c r="E105" s="55"/>
      <c r="F105" s="55"/>
      <c r="G105" s="56"/>
      <c r="H105" s="23"/>
    </row>
    <row r="106" spans="1:8" x14ac:dyDescent="0.25">
      <c r="A106" s="3" t="s">
        <v>181</v>
      </c>
      <c r="B106" s="3" t="s">
        <v>182</v>
      </c>
      <c r="C106" s="54">
        <v>5000</v>
      </c>
      <c r="D106" s="54">
        <v>3329.9</v>
      </c>
      <c r="E106" s="54">
        <v>5000</v>
      </c>
      <c r="F106" s="55">
        <f>E106-C106</f>
        <v>0</v>
      </c>
      <c r="G106" s="56">
        <v>0</v>
      </c>
      <c r="H106" s="9"/>
    </row>
    <row r="107" spans="1:8" x14ac:dyDescent="0.25">
      <c r="A107" s="3" t="s">
        <v>183</v>
      </c>
      <c r="B107" s="3" t="s">
        <v>184</v>
      </c>
      <c r="C107" s="54">
        <v>383</v>
      </c>
      <c r="D107" s="54">
        <v>254.75</v>
      </c>
      <c r="E107" s="54">
        <v>383</v>
      </c>
      <c r="F107" s="55">
        <f t="shared" ref="F107:F111" si="13">E107-C107</f>
        <v>0</v>
      </c>
      <c r="G107" s="56">
        <v>0</v>
      </c>
      <c r="H107" s="9"/>
    </row>
    <row r="108" spans="1:8" x14ac:dyDescent="0.25">
      <c r="A108" s="3" t="s">
        <v>185</v>
      </c>
      <c r="B108" s="3" t="s">
        <v>186</v>
      </c>
      <c r="C108" s="54">
        <v>13500</v>
      </c>
      <c r="D108" s="54">
        <v>2820.03</v>
      </c>
      <c r="E108" s="54">
        <v>13500</v>
      </c>
      <c r="F108" s="55">
        <f t="shared" si="13"/>
        <v>0</v>
      </c>
      <c r="G108" s="56">
        <v>0</v>
      </c>
      <c r="H108" s="9"/>
    </row>
    <row r="109" spans="1:8" x14ac:dyDescent="0.25">
      <c r="A109" s="3" t="s">
        <v>187</v>
      </c>
      <c r="B109" s="3" t="s">
        <v>188</v>
      </c>
      <c r="C109" s="54">
        <v>100</v>
      </c>
      <c r="D109" s="54">
        <v>0</v>
      </c>
      <c r="E109" s="54">
        <v>100</v>
      </c>
      <c r="F109" s="55">
        <f t="shared" si="13"/>
        <v>0</v>
      </c>
      <c r="G109" s="56">
        <v>0</v>
      </c>
      <c r="H109" s="9"/>
    </row>
    <row r="110" spans="1:8" x14ac:dyDescent="0.25">
      <c r="A110" s="3" t="s">
        <v>189</v>
      </c>
      <c r="B110" s="3" t="s">
        <v>190</v>
      </c>
      <c r="C110" s="54">
        <v>500</v>
      </c>
      <c r="D110" s="54">
        <v>480.12</v>
      </c>
      <c r="E110" s="54">
        <v>500</v>
      </c>
      <c r="F110" s="55">
        <f t="shared" si="13"/>
        <v>0</v>
      </c>
      <c r="G110" s="56">
        <v>0</v>
      </c>
      <c r="H110" s="9"/>
    </row>
    <row r="111" spans="1:8" ht="15.75" thickBot="1" x14ac:dyDescent="0.3">
      <c r="A111" s="3" t="s">
        <v>191</v>
      </c>
      <c r="B111" s="15" t="s">
        <v>192</v>
      </c>
      <c r="C111" s="60">
        <v>1985</v>
      </c>
      <c r="D111" s="60">
        <v>1535</v>
      </c>
      <c r="E111" s="60">
        <v>1985</v>
      </c>
      <c r="F111" s="55">
        <f t="shared" si="13"/>
        <v>0</v>
      </c>
      <c r="G111" s="61">
        <v>0</v>
      </c>
      <c r="H111" s="24"/>
    </row>
    <row r="112" spans="1:8" ht="15.75" thickBot="1" x14ac:dyDescent="0.3">
      <c r="A112" s="21"/>
      <c r="B112" s="29" t="s">
        <v>564</v>
      </c>
      <c r="C112" s="62">
        <f>SUM(C106:C111)</f>
        <v>21468</v>
      </c>
      <c r="D112" s="62">
        <f t="shared" ref="D112:E112" si="14">SUM(D106:D111)</f>
        <v>8419.7999999999993</v>
      </c>
      <c r="E112" s="62">
        <f t="shared" si="14"/>
        <v>21468</v>
      </c>
      <c r="F112" s="62">
        <f>SUM(F106:F111)</f>
        <v>0</v>
      </c>
      <c r="G112" s="63">
        <v>0</v>
      </c>
      <c r="H112" s="43">
        <f>$E112/$I$1*1000</f>
        <v>3.9307246005719255E-2</v>
      </c>
    </row>
    <row r="113" spans="1:8" x14ac:dyDescent="0.25">
      <c r="A113" s="3"/>
      <c r="B113" s="2"/>
      <c r="C113" s="55"/>
      <c r="D113" s="55"/>
      <c r="E113" s="55"/>
      <c r="F113" s="55"/>
      <c r="G113" s="56"/>
      <c r="H113" s="23"/>
    </row>
    <row r="114" spans="1:8" x14ac:dyDescent="0.25">
      <c r="A114" s="3" t="s">
        <v>193</v>
      </c>
      <c r="B114" s="3" t="s">
        <v>194</v>
      </c>
      <c r="C114" s="54">
        <v>322867</v>
      </c>
      <c r="D114" s="54">
        <v>212317.25</v>
      </c>
      <c r="E114" s="54">
        <v>275200</v>
      </c>
      <c r="F114" s="55">
        <f>E114-C114</f>
        <v>-47667</v>
      </c>
      <c r="G114" s="56">
        <v>-0.14760000000000001</v>
      </c>
      <c r="H114" s="9"/>
    </row>
    <row r="115" spans="1:8" x14ac:dyDescent="0.25">
      <c r="A115" s="3" t="s">
        <v>195</v>
      </c>
      <c r="B115" s="3" t="s">
        <v>196</v>
      </c>
      <c r="C115" s="54">
        <v>18710</v>
      </c>
      <c r="D115" s="54">
        <v>11185.23</v>
      </c>
      <c r="E115" s="54">
        <v>15000</v>
      </c>
      <c r="F115" s="55">
        <f t="shared" ref="F115:F120" si="15">E115-C115</f>
        <v>-3710</v>
      </c>
      <c r="G115" s="56">
        <v>-0.1983</v>
      </c>
      <c r="H115" s="9"/>
    </row>
    <row r="116" spans="1:8" x14ac:dyDescent="0.25">
      <c r="A116" s="3" t="s">
        <v>197</v>
      </c>
      <c r="B116" s="3" t="s">
        <v>198</v>
      </c>
      <c r="C116" s="54">
        <v>14000</v>
      </c>
      <c r="D116" s="54">
        <v>11897.57</v>
      </c>
      <c r="E116" s="54">
        <v>15500</v>
      </c>
      <c r="F116" s="55">
        <f t="shared" si="15"/>
        <v>1500</v>
      </c>
      <c r="G116" s="56">
        <v>0.1071</v>
      </c>
      <c r="H116" s="9"/>
    </row>
    <row r="117" spans="1:8" x14ac:dyDescent="0.25">
      <c r="A117" s="3" t="s">
        <v>199</v>
      </c>
      <c r="B117" s="3" t="s">
        <v>200</v>
      </c>
      <c r="C117" s="54">
        <v>2000</v>
      </c>
      <c r="D117" s="54">
        <v>0</v>
      </c>
      <c r="E117" s="54">
        <v>2000</v>
      </c>
      <c r="F117" s="55">
        <f t="shared" si="15"/>
        <v>0</v>
      </c>
      <c r="G117" s="56">
        <v>0</v>
      </c>
      <c r="H117" s="9"/>
    </row>
    <row r="118" spans="1:8" x14ac:dyDescent="0.25">
      <c r="A118" s="3" t="s">
        <v>201</v>
      </c>
      <c r="B118" s="3" t="s">
        <v>202</v>
      </c>
      <c r="C118" s="54">
        <v>66101</v>
      </c>
      <c r="D118" s="54">
        <v>66101</v>
      </c>
      <c r="E118" s="54">
        <v>66564</v>
      </c>
      <c r="F118" s="55">
        <f t="shared" si="15"/>
        <v>463</v>
      </c>
      <c r="G118" s="56">
        <v>7.0000000000000001E-3</v>
      </c>
      <c r="H118" s="9"/>
    </row>
    <row r="119" spans="1:8" x14ac:dyDescent="0.25">
      <c r="A119" s="3" t="s">
        <v>203</v>
      </c>
      <c r="B119" s="3" t="s">
        <v>204</v>
      </c>
      <c r="C119" s="54">
        <v>31582</v>
      </c>
      <c r="D119" s="54">
        <v>31582</v>
      </c>
      <c r="E119" s="54">
        <v>33986</v>
      </c>
      <c r="F119" s="55">
        <f t="shared" si="15"/>
        <v>2404</v>
      </c>
      <c r="G119" s="56">
        <v>7.6100000000000001E-2</v>
      </c>
      <c r="H119" s="9"/>
    </row>
    <row r="120" spans="1:8" ht="15.75" thickBot="1" x14ac:dyDescent="0.3">
      <c r="A120" s="3" t="s">
        <v>205</v>
      </c>
      <c r="B120" s="15" t="s">
        <v>206</v>
      </c>
      <c r="C120" s="60">
        <v>6192</v>
      </c>
      <c r="D120" s="60">
        <v>6192</v>
      </c>
      <c r="E120" s="60">
        <v>5355</v>
      </c>
      <c r="F120" s="55">
        <f t="shared" si="15"/>
        <v>-837</v>
      </c>
      <c r="G120" s="61">
        <v>-0.13519999999999999</v>
      </c>
      <c r="H120" s="24"/>
    </row>
    <row r="121" spans="1:8" ht="15.75" thickBot="1" x14ac:dyDescent="0.3">
      <c r="A121" s="21"/>
      <c r="B121" s="18" t="s">
        <v>565</v>
      </c>
      <c r="C121" s="65">
        <f>SUM(C114:C120)</f>
        <v>461452</v>
      </c>
      <c r="D121" s="65">
        <f t="shared" ref="D121:E121" si="16">SUM(D114:D120)</f>
        <v>339275.05000000005</v>
      </c>
      <c r="E121" s="65">
        <f t="shared" si="16"/>
        <v>413605</v>
      </c>
      <c r="F121" s="65">
        <f>SUM(F114:F120)</f>
        <v>-47847</v>
      </c>
      <c r="G121" s="66">
        <v>-0.1037</v>
      </c>
      <c r="H121" s="20">
        <f>$E121/$I$1*1000</f>
        <v>0.7572980009407263</v>
      </c>
    </row>
    <row r="122" spans="1:8" x14ac:dyDescent="0.25">
      <c r="A122" s="3"/>
      <c r="B122" s="2"/>
      <c r="C122" s="55"/>
      <c r="D122" s="55"/>
      <c r="E122" s="55"/>
      <c r="F122" s="55"/>
      <c r="G122" s="56"/>
      <c r="H122" s="23"/>
    </row>
    <row r="123" spans="1:8" x14ac:dyDescent="0.25">
      <c r="A123" s="3" t="s">
        <v>207</v>
      </c>
      <c r="B123" s="3" t="s">
        <v>208</v>
      </c>
      <c r="C123" s="54">
        <v>10500</v>
      </c>
      <c r="D123" s="54">
        <v>7484</v>
      </c>
      <c r="E123" s="54">
        <v>12500</v>
      </c>
      <c r="F123" s="55">
        <f>E123-C123</f>
        <v>2000</v>
      </c>
      <c r="G123" s="56">
        <v>0.1905</v>
      </c>
      <c r="H123" s="9"/>
    </row>
    <row r="124" spans="1:8" x14ac:dyDescent="0.25">
      <c r="A124" s="3" t="s">
        <v>209</v>
      </c>
      <c r="B124" s="3" t="s">
        <v>210</v>
      </c>
      <c r="C124" s="54">
        <v>800</v>
      </c>
      <c r="D124" s="54">
        <v>572.83000000000004</v>
      </c>
      <c r="E124" s="54">
        <v>1100</v>
      </c>
      <c r="F124" s="55">
        <f t="shared" ref="F124:F125" si="17">E124-C124</f>
        <v>300</v>
      </c>
      <c r="G124" s="56">
        <v>0.375</v>
      </c>
      <c r="H124" s="9"/>
    </row>
    <row r="125" spans="1:8" ht="15.75" thickBot="1" x14ac:dyDescent="0.3">
      <c r="A125" s="3" t="s">
        <v>211</v>
      </c>
      <c r="B125" s="15" t="s">
        <v>212</v>
      </c>
      <c r="C125" s="60">
        <v>5000</v>
      </c>
      <c r="D125" s="60">
        <v>4258.58</v>
      </c>
      <c r="E125" s="60">
        <v>5500</v>
      </c>
      <c r="F125" s="55">
        <f t="shared" si="17"/>
        <v>500</v>
      </c>
      <c r="G125" s="61">
        <v>0.1</v>
      </c>
      <c r="H125" s="24"/>
    </row>
    <row r="126" spans="1:8" ht="15.75" thickBot="1" x14ac:dyDescent="0.3">
      <c r="A126" s="21"/>
      <c r="B126" s="18" t="s">
        <v>566</v>
      </c>
      <c r="C126" s="65">
        <f>SUM(C123:C125)</f>
        <v>16300</v>
      </c>
      <c r="D126" s="65">
        <f t="shared" ref="D126:E126" si="18">SUM(D123:D125)</f>
        <v>12315.41</v>
      </c>
      <c r="E126" s="65">
        <f t="shared" si="18"/>
        <v>19100</v>
      </c>
      <c r="F126" s="65">
        <f>SUM(F123:F125)</f>
        <v>2800</v>
      </c>
      <c r="G126" s="66">
        <v>0.17180000000000001</v>
      </c>
      <c r="H126" s="20">
        <f>$E126/$I$1*1000</f>
        <v>3.4971511026142994E-2</v>
      </c>
    </row>
    <row r="127" spans="1:8" ht="15.75" thickBot="1" x14ac:dyDescent="0.3">
      <c r="A127" s="3"/>
      <c r="B127" s="25"/>
      <c r="C127" s="53"/>
      <c r="D127" s="53"/>
      <c r="E127" s="53"/>
      <c r="F127" s="53"/>
      <c r="G127" s="61"/>
      <c r="H127" s="26"/>
    </row>
    <row r="128" spans="1:8" ht="15.75" thickBot="1" x14ac:dyDescent="0.3">
      <c r="A128" s="21" t="s">
        <v>213</v>
      </c>
      <c r="B128" s="18" t="s">
        <v>214</v>
      </c>
      <c r="C128" s="65">
        <v>2000</v>
      </c>
      <c r="D128" s="65">
        <v>203</v>
      </c>
      <c r="E128" s="65">
        <v>2000</v>
      </c>
      <c r="F128" s="65"/>
      <c r="G128" s="66">
        <v>0</v>
      </c>
      <c r="H128" s="20">
        <f>$E128/$I$1*1000</f>
        <v>3.6619383273448157E-3</v>
      </c>
    </row>
    <row r="129" spans="1:8" x14ac:dyDescent="0.25">
      <c r="A129" s="3"/>
      <c r="B129" s="2"/>
      <c r="C129" s="55"/>
      <c r="D129" s="55"/>
      <c r="E129" s="55"/>
      <c r="F129" s="55"/>
      <c r="G129" s="56"/>
      <c r="H129" s="23"/>
    </row>
    <row r="130" spans="1:8" x14ac:dyDescent="0.25">
      <c r="A130" s="3" t="s">
        <v>215</v>
      </c>
      <c r="B130" s="3" t="s">
        <v>216</v>
      </c>
      <c r="C130" s="54">
        <v>87550</v>
      </c>
      <c r="D130" s="54">
        <v>80059.820000000007</v>
      </c>
      <c r="E130" s="54">
        <v>90176</v>
      </c>
      <c r="F130" s="55">
        <f>E130-C130</f>
        <v>2626</v>
      </c>
      <c r="G130" s="56">
        <v>0.03</v>
      </c>
      <c r="H130" s="9"/>
    </row>
    <row r="131" spans="1:8" x14ac:dyDescent="0.25">
      <c r="A131" s="3" t="s">
        <v>217</v>
      </c>
      <c r="B131" s="3" t="s">
        <v>218</v>
      </c>
      <c r="C131" s="54">
        <v>338266</v>
      </c>
      <c r="D131" s="54">
        <v>229867.43</v>
      </c>
      <c r="E131" s="54">
        <v>362472</v>
      </c>
      <c r="F131" s="55">
        <f t="shared" ref="F131:F155" si="19">E131-C131</f>
        <v>24206</v>
      </c>
      <c r="G131" s="56">
        <v>7.1599999999999997E-2</v>
      </c>
      <c r="H131" s="9"/>
    </row>
    <row r="132" spans="1:8" x14ac:dyDescent="0.25">
      <c r="A132" s="3" t="s">
        <v>219</v>
      </c>
      <c r="B132" s="3" t="s">
        <v>220</v>
      </c>
      <c r="C132" s="54">
        <v>1000</v>
      </c>
      <c r="D132" s="54">
        <v>3272.5</v>
      </c>
      <c r="E132" s="54">
        <v>1000</v>
      </c>
      <c r="F132" s="55">
        <f t="shared" si="19"/>
        <v>0</v>
      </c>
      <c r="G132" s="56">
        <v>0</v>
      </c>
      <c r="H132" s="9"/>
    </row>
    <row r="133" spans="1:8" x14ac:dyDescent="0.25">
      <c r="A133" s="3" t="s">
        <v>221</v>
      </c>
      <c r="B133" s="3" t="s">
        <v>222</v>
      </c>
      <c r="C133" s="54">
        <v>25000</v>
      </c>
      <c r="D133" s="54">
        <v>21899.68</v>
      </c>
      <c r="E133" s="54">
        <v>25000</v>
      </c>
      <c r="F133" s="55">
        <f t="shared" si="19"/>
        <v>0</v>
      </c>
      <c r="G133" s="56">
        <v>0</v>
      </c>
      <c r="H133" s="9"/>
    </row>
    <row r="134" spans="1:8" x14ac:dyDescent="0.25">
      <c r="A134" s="3" t="s">
        <v>223</v>
      </c>
      <c r="B134" s="3" t="s">
        <v>224</v>
      </c>
      <c r="C134" s="54">
        <v>7750</v>
      </c>
      <c r="D134" s="54">
        <v>7738.63</v>
      </c>
      <c r="E134" s="54">
        <v>8221</v>
      </c>
      <c r="F134" s="55">
        <f t="shared" si="19"/>
        <v>471</v>
      </c>
      <c r="G134" s="56">
        <v>6.08E-2</v>
      </c>
      <c r="H134" s="9"/>
    </row>
    <row r="135" spans="1:8" x14ac:dyDescent="0.25">
      <c r="A135" s="3" t="s">
        <v>225</v>
      </c>
      <c r="B135" s="3" t="s">
        <v>226</v>
      </c>
      <c r="C135" s="54">
        <v>4040</v>
      </c>
      <c r="D135" s="54">
        <v>4040</v>
      </c>
      <c r="E135" s="54">
        <v>4162</v>
      </c>
      <c r="F135" s="55">
        <f t="shared" si="19"/>
        <v>122</v>
      </c>
      <c r="G135" s="56">
        <v>3.0200000000000001E-2</v>
      </c>
      <c r="H135" s="9"/>
    </row>
    <row r="136" spans="1:8" x14ac:dyDescent="0.25">
      <c r="A136" s="3" t="s">
        <v>227</v>
      </c>
      <c r="B136" s="3" t="s">
        <v>228</v>
      </c>
      <c r="C136" s="54">
        <v>10000</v>
      </c>
      <c r="D136" s="54">
        <v>9000</v>
      </c>
      <c r="E136" s="54">
        <v>10000</v>
      </c>
      <c r="F136" s="55">
        <f t="shared" si="19"/>
        <v>0</v>
      </c>
      <c r="G136" s="56">
        <v>0</v>
      </c>
      <c r="H136" s="9"/>
    </row>
    <row r="137" spans="1:8" hidden="1" x14ac:dyDescent="0.25">
      <c r="A137" s="3" t="s">
        <v>229</v>
      </c>
      <c r="B137" s="3" t="s">
        <v>230</v>
      </c>
      <c r="C137" s="54">
        <v>0</v>
      </c>
      <c r="D137" s="54">
        <v>0</v>
      </c>
      <c r="E137" s="54">
        <v>0</v>
      </c>
      <c r="F137" s="55">
        <f t="shared" si="19"/>
        <v>0</v>
      </c>
      <c r="G137" s="56">
        <v>0</v>
      </c>
      <c r="H137" s="9"/>
    </row>
    <row r="138" spans="1:8" x14ac:dyDescent="0.25">
      <c r="A138" s="3" t="s">
        <v>231</v>
      </c>
      <c r="B138" s="3" t="s">
        <v>232</v>
      </c>
      <c r="C138" s="54">
        <v>9365</v>
      </c>
      <c r="D138" s="54">
        <v>9186.0300000000007</v>
      </c>
      <c r="E138" s="54">
        <v>11404</v>
      </c>
      <c r="F138" s="55">
        <f t="shared" si="19"/>
        <v>2039</v>
      </c>
      <c r="G138" s="56">
        <v>0.2177</v>
      </c>
      <c r="H138" s="9"/>
    </row>
    <row r="139" spans="1:8" x14ac:dyDescent="0.25">
      <c r="A139" s="3" t="s">
        <v>233</v>
      </c>
      <c r="B139" s="3" t="s">
        <v>234</v>
      </c>
      <c r="C139" s="54">
        <v>137900</v>
      </c>
      <c r="D139" s="54">
        <v>89968.12</v>
      </c>
      <c r="E139" s="54">
        <v>134883</v>
      </c>
      <c r="F139" s="55">
        <f t="shared" si="19"/>
        <v>-3017</v>
      </c>
      <c r="G139" s="56">
        <v>-2.1899999999999999E-2</v>
      </c>
      <c r="H139" s="9"/>
    </row>
    <row r="140" spans="1:8" x14ac:dyDescent="0.25">
      <c r="A140" s="3" t="s">
        <v>235</v>
      </c>
      <c r="B140" s="3" t="s">
        <v>236</v>
      </c>
      <c r="C140" s="54">
        <v>8000</v>
      </c>
      <c r="D140" s="54">
        <v>7355.39</v>
      </c>
      <c r="E140" s="54">
        <v>8000</v>
      </c>
      <c r="F140" s="55">
        <f t="shared" si="19"/>
        <v>0</v>
      </c>
      <c r="G140" s="56">
        <v>0</v>
      </c>
      <c r="H140" s="9"/>
    </row>
    <row r="141" spans="1:8" x14ac:dyDescent="0.25">
      <c r="A141" s="3" t="s">
        <v>237</v>
      </c>
      <c r="B141" s="3" t="s">
        <v>238</v>
      </c>
      <c r="C141" s="54">
        <v>12000</v>
      </c>
      <c r="D141" s="54">
        <v>40328.57</v>
      </c>
      <c r="E141" s="54">
        <v>12000</v>
      </c>
      <c r="F141" s="55">
        <f t="shared" si="19"/>
        <v>0</v>
      </c>
      <c r="G141" s="56">
        <v>0</v>
      </c>
      <c r="H141" s="9"/>
    </row>
    <row r="142" spans="1:8" x14ac:dyDescent="0.25">
      <c r="A142" s="3" t="s">
        <v>239</v>
      </c>
      <c r="B142" s="3" t="s">
        <v>240</v>
      </c>
      <c r="C142" s="54">
        <v>500</v>
      </c>
      <c r="D142" s="54">
        <v>0</v>
      </c>
      <c r="E142" s="54">
        <v>500</v>
      </c>
      <c r="F142" s="55">
        <f t="shared" si="19"/>
        <v>0</v>
      </c>
      <c r="G142" s="56">
        <v>0</v>
      </c>
      <c r="H142" s="9"/>
    </row>
    <row r="143" spans="1:8" x14ac:dyDescent="0.25">
      <c r="A143" s="3" t="s">
        <v>241</v>
      </c>
      <c r="B143" s="3" t="s">
        <v>242</v>
      </c>
      <c r="C143" s="54">
        <v>2500</v>
      </c>
      <c r="D143" s="54">
        <v>463.71</v>
      </c>
      <c r="E143" s="54">
        <v>2500</v>
      </c>
      <c r="F143" s="55">
        <f t="shared" si="19"/>
        <v>0</v>
      </c>
      <c r="G143" s="56">
        <v>0</v>
      </c>
      <c r="H143" s="9"/>
    </row>
    <row r="144" spans="1:8" x14ac:dyDescent="0.25">
      <c r="A144" s="3" t="s">
        <v>243</v>
      </c>
      <c r="B144" s="3" t="s">
        <v>78</v>
      </c>
      <c r="C144" s="54">
        <v>400</v>
      </c>
      <c r="D144" s="54">
        <v>10.61</v>
      </c>
      <c r="E144" s="54">
        <v>400</v>
      </c>
      <c r="F144" s="55">
        <f t="shared" si="19"/>
        <v>0</v>
      </c>
      <c r="G144" s="56">
        <v>0</v>
      </c>
      <c r="H144" s="9"/>
    </row>
    <row r="145" spans="1:8" x14ac:dyDescent="0.25">
      <c r="A145" s="3" t="s">
        <v>244</v>
      </c>
      <c r="B145" s="3" t="s">
        <v>245</v>
      </c>
      <c r="C145" s="54">
        <v>3000</v>
      </c>
      <c r="D145" s="54">
        <v>2959.39</v>
      </c>
      <c r="E145" s="54">
        <v>3000</v>
      </c>
      <c r="F145" s="55">
        <f t="shared" si="19"/>
        <v>0</v>
      </c>
      <c r="G145" s="56">
        <v>0</v>
      </c>
      <c r="H145" s="9"/>
    </row>
    <row r="146" spans="1:8" x14ac:dyDescent="0.25">
      <c r="A146" s="3" t="s">
        <v>246</v>
      </c>
      <c r="B146" s="3" t="s">
        <v>247</v>
      </c>
      <c r="C146" s="54">
        <v>15000</v>
      </c>
      <c r="D146" s="54">
        <v>9989.84</v>
      </c>
      <c r="E146" s="54">
        <v>15000</v>
      </c>
      <c r="F146" s="55">
        <f t="shared" si="19"/>
        <v>0</v>
      </c>
      <c r="G146" s="56">
        <v>0</v>
      </c>
      <c r="H146" s="9"/>
    </row>
    <row r="147" spans="1:8" x14ac:dyDescent="0.25">
      <c r="A147" s="3" t="s">
        <v>248</v>
      </c>
      <c r="B147" s="3" t="s">
        <v>249</v>
      </c>
      <c r="C147" s="54">
        <v>2500</v>
      </c>
      <c r="D147" s="54">
        <v>2262.83</v>
      </c>
      <c r="E147" s="54">
        <v>2500</v>
      </c>
      <c r="F147" s="55">
        <f t="shared" si="19"/>
        <v>0</v>
      </c>
      <c r="G147" s="56">
        <v>0</v>
      </c>
      <c r="H147" s="9"/>
    </row>
    <row r="148" spans="1:8" x14ac:dyDescent="0.25">
      <c r="A148" s="3" t="s">
        <v>250</v>
      </c>
      <c r="B148" s="3" t="s">
        <v>251</v>
      </c>
      <c r="C148" s="54">
        <v>2500</v>
      </c>
      <c r="D148" s="54">
        <v>2013.91</v>
      </c>
      <c r="E148" s="54">
        <v>2500</v>
      </c>
      <c r="F148" s="55">
        <f t="shared" si="19"/>
        <v>0</v>
      </c>
      <c r="G148" s="56">
        <v>0</v>
      </c>
      <c r="H148" s="9"/>
    </row>
    <row r="149" spans="1:8" x14ac:dyDescent="0.25">
      <c r="A149" s="3" t="s">
        <v>252</v>
      </c>
      <c r="B149" s="3" t="s">
        <v>253</v>
      </c>
      <c r="C149" s="54">
        <v>2500</v>
      </c>
      <c r="D149" s="54">
        <v>1069.98</v>
      </c>
      <c r="E149" s="54">
        <v>2000</v>
      </c>
      <c r="F149" s="55">
        <f t="shared" si="19"/>
        <v>-500</v>
      </c>
      <c r="G149" s="56">
        <v>-0.2</v>
      </c>
      <c r="H149" s="9"/>
    </row>
    <row r="150" spans="1:8" x14ac:dyDescent="0.25">
      <c r="A150" s="3" t="s">
        <v>254</v>
      </c>
      <c r="B150" s="3" t="s">
        <v>255</v>
      </c>
      <c r="C150" s="54">
        <v>2500</v>
      </c>
      <c r="D150" s="54">
        <v>1726.16</v>
      </c>
      <c r="E150" s="54">
        <v>2500</v>
      </c>
      <c r="F150" s="55">
        <f t="shared" si="19"/>
        <v>0</v>
      </c>
      <c r="G150" s="56">
        <v>0</v>
      </c>
      <c r="H150" s="9"/>
    </row>
    <row r="151" spans="1:8" x14ac:dyDescent="0.25">
      <c r="A151" s="3" t="s">
        <v>256</v>
      </c>
      <c r="B151" s="3" t="s">
        <v>257</v>
      </c>
      <c r="C151" s="54">
        <v>2000</v>
      </c>
      <c r="D151" s="54">
        <v>0</v>
      </c>
      <c r="E151" s="54">
        <v>2000</v>
      </c>
      <c r="F151" s="55">
        <f t="shared" si="19"/>
        <v>0</v>
      </c>
      <c r="G151" s="56">
        <v>0</v>
      </c>
      <c r="H151" s="9"/>
    </row>
    <row r="152" spans="1:8" x14ac:dyDescent="0.25">
      <c r="A152" s="3" t="s">
        <v>258</v>
      </c>
      <c r="B152" s="3" t="s">
        <v>259</v>
      </c>
      <c r="C152" s="54">
        <v>500</v>
      </c>
      <c r="D152" s="54">
        <v>117.6</v>
      </c>
      <c r="E152" s="54">
        <v>2000</v>
      </c>
      <c r="F152" s="55">
        <f t="shared" si="19"/>
        <v>1500</v>
      </c>
      <c r="G152" s="56">
        <v>3</v>
      </c>
      <c r="H152" s="9"/>
    </row>
    <row r="153" spans="1:8" x14ac:dyDescent="0.25">
      <c r="A153" s="3" t="s">
        <v>260</v>
      </c>
      <c r="B153" s="3" t="s">
        <v>261</v>
      </c>
      <c r="C153" s="54">
        <v>1000</v>
      </c>
      <c r="D153" s="54">
        <v>216.16</v>
      </c>
      <c r="E153" s="54">
        <v>1000</v>
      </c>
      <c r="F153" s="55">
        <f t="shared" si="19"/>
        <v>0</v>
      </c>
      <c r="G153" s="56">
        <v>0</v>
      </c>
      <c r="H153" s="9"/>
    </row>
    <row r="154" spans="1:8" x14ac:dyDescent="0.25">
      <c r="A154" s="3" t="s">
        <v>262</v>
      </c>
      <c r="B154" s="3" t="s">
        <v>263</v>
      </c>
      <c r="C154" s="54">
        <v>4500</v>
      </c>
      <c r="D154" s="54">
        <v>2951.38</v>
      </c>
      <c r="E154" s="54">
        <v>5000</v>
      </c>
      <c r="F154" s="55">
        <f t="shared" si="19"/>
        <v>500</v>
      </c>
      <c r="G154" s="56">
        <v>0.1111</v>
      </c>
      <c r="H154" s="9"/>
    </row>
    <row r="155" spans="1:8" ht="15.75" thickBot="1" x14ac:dyDescent="0.3">
      <c r="A155" s="3" t="s">
        <v>264</v>
      </c>
      <c r="B155" s="15" t="s">
        <v>265</v>
      </c>
      <c r="C155" s="60">
        <v>10000</v>
      </c>
      <c r="D155" s="60">
        <v>8185.21</v>
      </c>
      <c r="E155" s="60">
        <v>10000</v>
      </c>
      <c r="F155" s="55">
        <f t="shared" si="19"/>
        <v>0</v>
      </c>
      <c r="G155" s="61">
        <v>0</v>
      </c>
      <c r="H155" s="24"/>
    </row>
    <row r="156" spans="1:8" ht="15.75" thickBot="1" x14ac:dyDescent="0.3">
      <c r="A156" s="21"/>
      <c r="B156" s="18" t="s">
        <v>581</v>
      </c>
      <c r="C156" s="65">
        <f>SUM(C130:C155)</f>
        <v>690271</v>
      </c>
      <c r="D156" s="65">
        <f t="shared" ref="D156:E156" si="20">SUM(D130:D155)</f>
        <v>534682.94999999995</v>
      </c>
      <c r="E156" s="65">
        <f t="shared" si="20"/>
        <v>718218</v>
      </c>
      <c r="F156" s="65">
        <f>SUM(F130:F155)</f>
        <v>27947</v>
      </c>
      <c r="G156" s="66">
        <v>4.0500000000000001E-2</v>
      </c>
      <c r="H156" s="20">
        <f>$E156/$I$1*1000</f>
        <v>1.3150350107944695</v>
      </c>
    </row>
    <row r="157" spans="1:8" x14ac:dyDescent="0.25">
      <c r="A157" s="3"/>
      <c r="B157" s="2"/>
      <c r="C157" s="55"/>
      <c r="D157" s="55"/>
      <c r="E157" s="55"/>
      <c r="F157" s="55"/>
      <c r="G157" s="56"/>
      <c r="H157" s="23"/>
    </row>
    <row r="158" spans="1:8" x14ac:dyDescent="0.25">
      <c r="A158" s="3" t="s">
        <v>266</v>
      </c>
      <c r="B158" s="3" t="s">
        <v>267</v>
      </c>
      <c r="C158" s="54">
        <v>80000</v>
      </c>
      <c r="D158" s="54">
        <v>70999.97</v>
      </c>
      <c r="E158" s="54">
        <v>80000</v>
      </c>
      <c r="F158" s="55">
        <f>E158-C158</f>
        <v>0</v>
      </c>
      <c r="G158" s="56">
        <v>0</v>
      </c>
      <c r="H158" s="9"/>
    </row>
    <row r="159" spans="1:8" x14ac:dyDescent="0.25">
      <c r="A159" s="3" t="s">
        <v>268</v>
      </c>
      <c r="B159" s="3" t="s">
        <v>269</v>
      </c>
      <c r="C159" s="54">
        <v>75000</v>
      </c>
      <c r="D159" s="54">
        <v>49095.13</v>
      </c>
      <c r="E159" s="54">
        <v>80000</v>
      </c>
      <c r="F159" s="55">
        <f t="shared" ref="F159:F180" si="21">E159-C159</f>
        <v>5000</v>
      </c>
      <c r="G159" s="56">
        <v>6.6699999999999995E-2</v>
      </c>
      <c r="H159" s="9"/>
    </row>
    <row r="160" spans="1:8" x14ac:dyDescent="0.25">
      <c r="A160" s="3" t="s">
        <v>270</v>
      </c>
      <c r="B160" s="3" t="s">
        <v>271</v>
      </c>
      <c r="C160" s="54">
        <v>1500</v>
      </c>
      <c r="D160" s="54">
        <v>5375</v>
      </c>
      <c r="E160" s="54">
        <v>18000</v>
      </c>
      <c r="F160" s="55">
        <f t="shared" si="21"/>
        <v>16500</v>
      </c>
      <c r="G160" s="56">
        <v>9.9999000000000002</v>
      </c>
      <c r="H160" s="9"/>
    </row>
    <row r="161" spans="1:8" x14ac:dyDescent="0.25">
      <c r="A161" s="3" t="s">
        <v>272</v>
      </c>
      <c r="B161" s="3" t="s">
        <v>273</v>
      </c>
      <c r="C161" s="54">
        <v>3692</v>
      </c>
      <c r="D161" s="54">
        <v>3692</v>
      </c>
      <c r="E161" s="54">
        <v>3692</v>
      </c>
      <c r="F161" s="55">
        <f t="shared" si="21"/>
        <v>0</v>
      </c>
      <c r="G161" s="56">
        <v>0</v>
      </c>
      <c r="H161" s="9"/>
    </row>
    <row r="162" spans="1:8" x14ac:dyDescent="0.25">
      <c r="A162" s="3" t="s">
        <v>274</v>
      </c>
      <c r="B162" s="3" t="s">
        <v>275</v>
      </c>
      <c r="C162" s="54">
        <v>8000</v>
      </c>
      <c r="D162" s="54">
        <v>5508.82</v>
      </c>
      <c r="E162" s="54">
        <v>8000</v>
      </c>
      <c r="F162" s="55">
        <f t="shared" si="21"/>
        <v>0</v>
      </c>
      <c r="G162" s="56">
        <v>0</v>
      </c>
      <c r="H162" s="9"/>
    </row>
    <row r="163" spans="1:8" x14ac:dyDescent="0.25">
      <c r="A163" s="3" t="s">
        <v>276</v>
      </c>
      <c r="B163" s="3" t="s">
        <v>277</v>
      </c>
      <c r="C163" s="54">
        <v>24460</v>
      </c>
      <c r="D163" s="54">
        <v>21140.7</v>
      </c>
      <c r="E163" s="54">
        <v>24460</v>
      </c>
      <c r="F163" s="55">
        <f t="shared" si="21"/>
        <v>0</v>
      </c>
      <c r="G163" s="56">
        <v>0</v>
      </c>
      <c r="H163" s="9"/>
    </row>
    <row r="164" spans="1:8" x14ac:dyDescent="0.25">
      <c r="A164" s="3" t="s">
        <v>278</v>
      </c>
      <c r="B164" s="3" t="s">
        <v>279</v>
      </c>
      <c r="C164" s="54">
        <v>3000</v>
      </c>
      <c r="D164" s="54">
        <v>1459.99</v>
      </c>
      <c r="E164" s="54">
        <v>4000</v>
      </c>
      <c r="F164" s="55">
        <f t="shared" si="21"/>
        <v>1000</v>
      </c>
      <c r="G164" s="56">
        <v>0.33329999999999999</v>
      </c>
      <c r="H164" s="9"/>
    </row>
    <row r="165" spans="1:8" x14ac:dyDescent="0.25">
      <c r="A165" s="3" t="s">
        <v>280</v>
      </c>
      <c r="B165" s="3" t="s">
        <v>281</v>
      </c>
      <c r="C165" s="54">
        <v>2500</v>
      </c>
      <c r="D165" s="54">
        <v>2952.91</v>
      </c>
      <c r="E165" s="54">
        <v>2500</v>
      </c>
      <c r="F165" s="55">
        <f t="shared" si="21"/>
        <v>0</v>
      </c>
      <c r="G165" s="56">
        <v>0</v>
      </c>
      <c r="H165" s="9"/>
    </row>
    <row r="166" spans="1:8" x14ac:dyDescent="0.25">
      <c r="A166" s="3" t="s">
        <v>282</v>
      </c>
      <c r="B166" s="3" t="s">
        <v>283</v>
      </c>
      <c r="C166" s="54">
        <v>2000</v>
      </c>
      <c r="D166" s="54">
        <v>1883.33</v>
      </c>
      <c r="E166" s="54">
        <v>2000</v>
      </c>
      <c r="F166" s="55">
        <f t="shared" si="21"/>
        <v>0</v>
      </c>
      <c r="G166" s="56">
        <v>0</v>
      </c>
      <c r="H166" s="9"/>
    </row>
    <row r="167" spans="1:8" x14ac:dyDescent="0.25">
      <c r="A167" s="3" t="s">
        <v>284</v>
      </c>
      <c r="B167" s="3" t="s">
        <v>285</v>
      </c>
      <c r="C167" s="54">
        <v>7000</v>
      </c>
      <c r="D167" s="54">
        <v>13113.96</v>
      </c>
      <c r="E167" s="54">
        <v>10000</v>
      </c>
      <c r="F167" s="55">
        <f t="shared" si="21"/>
        <v>3000</v>
      </c>
      <c r="G167" s="56">
        <v>0.42859999999999998</v>
      </c>
      <c r="H167" s="9"/>
    </row>
    <row r="168" spans="1:8" x14ac:dyDescent="0.25">
      <c r="A168" s="3" t="s">
        <v>286</v>
      </c>
      <c r="B168" s="3" t="s">
        <v>287</v>
      </c>
      <c r="C168" s="54">
        <v>2000</v>
      </c>
      <c r="D168" s="54">
        <v>3396.73</v>
      </c>
      <c r="E168" s="54">
        <v>5000</v>
      </c>
      <c r="F168" s="55">
        <f t="shared" si="21"/>
        <v>3000</v>
      </c>
      <c r="G168" s="56">
        <v>1.5</v>
      </c>
      <c r="H168" s="9"/>
    </row>
    <row r="169" spans="1:8" x14ac:dyDescent="0.25">
      <c r="A169" s="3" t="s">
        <v>288</v>
      </c>
      <c r="B169" s="3" t="s">
        <v>289</v>
      </c>
      <c r="C169" s="54">
        <v>3000</v>
      </c>
      <c r="D169" s="54">
        <v>1555.8</v>
      </c>
      <c r="E169" s="54">
        <v>3000</v>
      </c>
      <c r="F169" s="55">
        <f t="shared" si="21"/>
        <v>0</v>
      </c>
      <c r="G169" s="56">
        <v>0</v>
      </c>
      <c r="H169" s="9"/>
    </row>
    <row r="170" spans="1:8" x14ac:dyDescent="0.25">
      <c r="A170" s="3" t="s">
        <v>290</v>
      </c>
      <c r="B170" s="3" t="s">
        <v>291</v>
      </c>
      <c r="C170" s="54">
        <v>2000</v>
      </c>
      <c r="D170" s="54">
        <v>2044.87</v>
      </c>
      <c r="E170" s="54">
        <v>2500</v>
      </c>
      <c r="F170" s="55">
        <f t="shared" si="21"/>
        <v>500</v>
      </c>
      <c r="G170" s="56">
        <v>0.25</v>
      </c>
      <c r="H170" s="9"/>
    </row>
    <row r="171" spans="1:8" x14ac:dyDescent="0.25">
      <c r="A171" s="3" t="s">
        <v>292</v>
      </c>
      <c r="B171" s="3" t="s">
        <v>293</v>
      </c>
      <c r="C171" s="54">
        <v>2500</v>
      </c>
      <c r="D171" s="54">
        <v>2591.06</v>
      </c>
      <c r="E171" s="54">
        <v>3000</v>
      </c>
      <c r="F171" s="55">
        <f t="shared" si="21"/>
        <v>500</v>
      </c>
      <c r="G171" s="56">
        <v>0.6</v>
      </c>
      <c r="H171" s="9"/>
    </row>
    <row r="172" spans="1:8" x14ac:dyDescent="0.25">
      <c r="A172" s="3" t="s">
        <v>294</v>
      </c>
      <c r="B172" s="3" t="s">
        <v>295</v>
      </c>
      <c r="C172" s="54">
        <v>4000</v>
      </c>
      <c r="D172" s="54">
        <v>1666.68</v>
      </c>
      <c r="E172" s="54">
        <v>0</v>
      </c>
      <c r="F172" s="55">
        <f t="shared" si="21"/>
        <v>-4000</v>
      </c>
      <c r="G172" s="56">
        <v>-1</v>
      </c>
      <c r="H172" s="9"/>
    </row>
    <row r="173" spans="1:8" x14ac:dyDescent="0.25">
      <c r="A173" s="3" t="s">
        <v>296</v>
      </c>
      <c r="B173" s="3" t="s">
        <v>297</v>
      </c>
      <c r="C173" s="54">
        <v>4000</v>
      </c>
      <c r="D173" s="54">
        <v>3561.59</v>
      </c>
      <c r="E173" s="54">
        <v>5000</v>
      </c>
      <c r="F173" s="55">
        <f t="shared" si="21"/>
        <v>1000</v>
      </c>
      <c r="G173" s="56">
        <v>0.25</v>
      </c>
      <c r="H173" s="9"/>
    </row>
    <row r="174" spans="1:8" x14ac:dyDescent="0.25">
      <c r="A174" s="3" t="s">
        <v>298</v>
      </c>
      <c r="B174" s="3" t="s">
        <v>299</v>
      </c>
      <c r="C174" s="54">
        <v>1000</v>
      </c>
      <c r="D174" s="54">
        <v>0</v>
      </c>
      <c r="E174" s="54">
        <v>1000</v>
      </c>
      <c r="F174" s="55">
        <f t="shared" si="21"/>
        <v>0</v>
      </c>
      <c r="G174" s="56">
        <v>0</v>
      </c>
      <c r="H174" s="9"/>
    </row>
    <row r="175" spans="1:8" x14ac:dyDescent="0.25">
      <c r="A175" s="3" t="s">
        <v>300</v>
      </c>
      <c r="B175" s="3" t="s">
        <v>301</v>
      </c>
      <c r="C175" s="54">
        <v>5000</v>
      </c>
      <c r="D175" s="54">
        <v>3252.4</v>
      </c>
      <c r="E175" s="54">
        <v>2000</v>
      </c>
      <c r="F175" s="55">
        <f t="shared" si="21"/>
        <v>-3000</v>
      </c>
      <c r="G175" s="56">
        <v>-0.6</v>
      </c>
      <c r="H175" s="9"/>
    </row>
    <row r="176" spans="1:8" x14ac:dyDescent="0.25">
      <c r="A176" s="3" t="s">
        <v>302</v>
      </c>
      <c r="B176" s="3" t="s">
        <v>303</v>
      </c>
      <c r="C176" s="54">
        <v>2000</v>
      </c>
      <c r="D176" s="54">
        <v>3986.19</v>
      </c>
      <c r="E176" s="54">
        <v>5000</v>
      </c>
      <c r="F176" s="55">
        <f t="shared" si="21"/>
        <v>3000</v>
      </c>
      <c r="G176" s="56">
        <v>1.5</v>
      </c>
      <c r="H176" s="9"/>
    </row>
    <row r="177" spans="1:8" x14ac:dyDescent="0.25">
      <c r="A177" s="76" t="s">
        <v>597</v>
      </c>
      <c r="B177" s="76" t="s">
        <v>598</v>
      </c>
      <c r="C177" s="54">
        <v>0</v>
      </c>
      <c r="D177" s="54">
        <v>0</v>
      </c>
      <c r="E177" s="54">
        <v>3500</v>
      </c>
      <c r="F177" s="55">
        <f t="shared" si="21"/>
        <v>3500</v>
      </c>
      <c r="G177" s="56"/>
      <c r="H177" s="9"/>
    </row>
    <row r="178" spans="1:8" x14ac:dyDescent="0.25">
      <c r="A178" s="3" t="s">
        <v>304</v>
      </c>
      <c r="B178" s="3" t="s">
        <v>305</v>
      </c>
      <c r="C178" s="54">
        <v>3000</v>
      </c>
      <c r="D178" s="54">
        <v>1805.9</v>
      </c>
      <c r="E178" s="54">
        <v>3000</v>
      </c>
      <c r="F178" s="55">
        <f t="shared" si="21"/>
        <v>0</v>
      </c>
      <c r="G178" s="56">
        <v>0</v>
      </c>
      <c r="H178" s="9"/>
    </row>
    <row r="179" spans="1:8" x14ac:dyDescent="0.25">
      <c r="A179" s="3" t="s">
        <v>306</v>
      </c>
      <c r="B179" s="3" t="s">
        <v>307</v>
      </c>
      <c r="C179" s="54">
        <v>15000</v>
      </c>
      <c r="D179" s="54">
        <v>14725.66</v>
      </c>
      <c r="E179" s="54">
        <v>15000</v>
      </c>
      <c r="F179" s="55">
        <f t="shared" si="21"/>
        <v>0</v>
      </c>
      <c r="G179" s="56">
        <v>0</v>
      </c>
      <c r="H179" s="9"/>
    </row>
    <row r="180" spans="1:8" ht="15.75" thickBot="1" x14ac:dyDescent="0.3">
      <c r="A180" s="3" t="s">
        <v>308</v>
      </c>
      <c r="B180" s="15" t="s">
        <v>309</v>
      </c>
      <c r="C180" s="60">
        <v>3500</v>
      </c>
      <c r="D180" s="60">
        <v>649.30999999999995</v>
      </c>
      <c r="E180" s="60">
        <v>5000</v>
      </c>
      <c r="F180" s="55">
        <f t="shared" si="21"/>
        <v>1500</v>
      </c>
      <c r="G180" s="61">
        <v>0.42859999999999998</v>
      </c>
      <c r="H180" s="24"/>
    </row>
    <row r="181" spans="1:8" ht="15.75" thickBot="1" x14ac:dyDescent="0.3">
      <c r="A181" s="21"/>
      <c r="B181" s="18" t="s">
        <v>582</v>
      </c>
      <c r="C181" s="65">
        <f>SUM(C158:C180)</f>
        <v>254152</v>
      </c>
      <c r="D181" s="65">
        <f t="shared" ref="D181:E181" si="22">SUM(D158:D180)</f>
        <v>214457.99999999997</v>
      </c>
      <c r="E181" s="65">
        <f t="shared" si="22"/>
        <v>285652</v>
      </c>
      <c r="F181" s="65">
        <f>SUM(F158:F180)</f>
        <v>31500</v>
      </c>
      <c r="G181" s="66">
        <v>0.11409999999999999</v>
      </c>
      <c r="H181" s="20">
        <f>$E181/$I$1*1000</f>
        <v>0.5230200035413507</v>
      </c>
    </row>
    <row r="182" spans="1:8" x14ac:dyDescent="0.25">
      <c r="A182" s="3"/>
      <c r="B182" s="2"/>
      <c r="C182" s="55"/>
      <c r="D182" s="55"/>
      <c r="E182" s="55"/>
      <c r="F182" s="55"/>
      <c r="G182" s="56"/>
      <c r="H182" s="23"/>
    </row>
    <row r="183" spans="1:8" x14ac:dyDescent="0.25">
      <c r="A183" s="3" t="s">
        <v>310</v>
      </c>
      <c r="B183" s="3" t="s">
        <v>311</v>
      </c>
      <c r="C183" s="54">
        <v>25486</v>
      </c>
      <c r="D183" s="54">
        <v>22340.68</v>
      </c>
      <c r="E183" s="54">
        <v>26250</v>
      </c>
      <c r="F183" s="55">
        <f>E183-C183</f>
        <v>764</v>
      </c>
      <c r="G183" s="56">
        <v>0.03</v>
      </c>
      <c r="H183" s="9"/>
    </row>
    <row r="184" spans="1:8" x14ac:dyDescent="0.25">
      <c r="A184" s="3" t="s">
        <v>312</v>
      </c>
      <c r="B184" s="3" t="s">
        <v>313</v>
      </c>
      <c r="C184" s="54">
        <v>2000</v>
      </c>
      <c r="D184" s="54">
        <v>1800.92</v>
      </c>
      <c r="E184" s="54">
        <v>2000</v>
      </c>
      <c r="F184" s="55">
        <f t="shared" ref="F184:F189" si="23">E184-C184</f>
        <v>0</v>
      </c>
      <c r="G184" s="56">
        <v>0</v>
      </c>
      <c r="H184" s="9"/>
    </row>
    <row r="185" spans="1:8" x14ac:dyDescent="0.25">
      <c r="A185" s="3" t="s">
        <v>314</v>
      </c>
      <c r="B185" s="3" t="s">
        <v>315</v>
      </c>
      <c r="C185" s="54">
        <v>680</v>
      </c>
      <c r="D185" s="54">
        <v>355</v>
      </c>
      <c r="E185" s="54">
        <v>680</v>
      </c>
      <c r="F185" s="55">
        <f t="shared" si="23"/>
        <v>0</v>
      </c>
      <c r="G185" s="56">
        <v>0</v>
      </c>
      <c r="H185" s="9"/>
    </row>
    <row r="186" spans="1:8" x14ac:dyDescent="0.25">
      <c r="A186" s="3" t="s">
        <v>316</v>
      </c>
      <c r="B186" s="3" t="s">
        <v>317</v>
      </c>
      <c r="C186" s="54">
        <v>500</v>
      </c>
      <c r="D186" s="54">
        <v>442.11</v>
      </c>
      <c r="E186" s="54">
        <v>500</v>
      </c>
      <c r="F186" s="55">
        <f t="shared" si="23"/>
        <v>0</v>
      </c>
      <c r="G186" s="56">
        <v>0</v>
      </c>
      <c r="H186" s="9"/>
    </row>
    <row r="187" spans="1:8" x14ac:dyDescent="0.25">
      <c r="A187" s="3" t="s">
        <v>318</v>
      </c>
      <c r="B187" s="3" t="s">
        <v>319</v>
      </c>
      <c r="C187" s="54">
        <v>120</v>
      </c>
      <c r="D187" s="54">
        <v>45</v>
      </c>
      <c r="E187" s="54">
        <v>120</v>
      </c>
      <c r="F187" s="55">
        <f t="shared" si="23"/>
        <v>0</v>
      </c>
      <c r="G187" s="56">
        <v>0</v>
      </c>
      <c r="H187" s="9"/>
    </row>
    <row r="188" spans="1:8" x14ac:dyDescent="0.25">
      <c r="A188" s="3" t="s">
        <v>320</v>
      </c>
      <c r="B188" s="3" t="s">
        <v>321</v>
      </c>
      <c r="C188" s="54">
        <v>350</v>
      </c>
      <c r="D188" s="54">
        <v>0</v>
      </c>
      <c r="E188" s="54">
        <v>350</v>
      </c>
      <c r="F188" s="55">
        <f t="shared" si="23"/>
        <v>0</v>
      </c>
      <c r="G188" s="56">
        <v>0</v>
      </c>
      <c r="H188" s="9"/>
    </row>
    <row r="189" spans="1:8" ht="15.75" thickBot="1" x14ac:dyDescent="0.3">
      <c r="A189" s="3" t="s">
        <v>322</v>
      </c>
      <c r="B189" s="15" t="s">
        <v>323</v>
      </c>
      <c r="C189" s="60">
        <v>1500</v>
      </c>
      <c r="D189" s="60">
        <v>1200</v>
      </c>
      <c r="E189" s="60">
        <v>1500</v>
      </c>
      <c r="F189" s="55">
        <f t="shared" si="23"/>
        <v>0</v>
      </c>
      <c r="G189" s="61">
        <v>0</v>
      </c>
      <c r="H189" s="24"/>
    </row>
    <row r="190" spans="1:8" ht="15.75" thickBot="1" x14ac:dyDescent="0.3">
      <c r="A190" s="21"/>
      <c r="B190" s="18" t="s">
        <v>583</v>
      </c>
      <c r="C190" s="65">
        <f>SUM(C183:C189)</f>
        <v>30636</v>
      </c>
      <c r="D190" s="65">
        <f t="shared" ref="D190:E190" si="24">SUM(D183:D189)</f>
        <v>26183.71</v>
      </c>
      <c r="E190" s="65">
        <f t="shared" si="24"/>
        <v>31400</v>
      </c>
      <c r="F190" s="65">
        <f>SUM(F183:F189)</f>
        <v>764</v>
      </c>
      <c r="G190" s="66">
        <v>2.4899999999999999E-2</v>
      </c>
      <c r="H190" s="20">
        <f>$E190/$I$1*1000</f>
        <v>5.7492431739313607E-2</v>
      </c>
    </row>
    <row r="191" spans="1:8" x14ac:dyDescent="0.25">
      <c r="A191" s="3"/>
      <c r="B191" s="2"/>
      <c r="C191" s="55"/>
      <c r="D191" s="55"/>
      <c r="E191" s="55"/>
      <c r="F191" s="55"/>
      <c r="G191" s="56"/>
      <c r="H191" s="23"/>
    </row>
    <row r="192" spans="1:8" x14ac:dyDescent="0.25">
      <c r="A192" s="3" t="s">
        <v>324</v>
      </c>
      <c r="B192" s="3" t="s">
        <v>325</v>
      </c>
      <c r="C192" s="54">
        <v>250</v>
      </c>
      <c r="D192" s="54">
        <v>0</v>
      </c>
      <c r="E192" s="54">
        <v>250</v>
      </c>
      <c r="F192" s="55">
        <f>E192-C192</f>
        <v>0</v>
      </c>
      <c r="G192" s="56">
        <v>0</v>
      </c>
      <c r="H192" s="9"/>
    </row>
    <row r="193" spans="1:9" ht="15.75" thickBot="1" x14ac:dyDescent="0.3">
      <c r="A193" s="3" t="s">
        <v>326</v>
      </c>
      <c r="B193" s="15" t="s">
        <v>327</v>
      </c>
      <c r="C193" s="60">
        <v>250</v>
      </c>
      <c r="D193" s="60">
        <v>0</v>
      </c>
      <c r="E193" s="60">
        <v>250</v>
      </c>
      <c r="F193" s="55">
        <f>E193-C193</f>
        <v>0</v>
      </c>
      <c r="G193" s="61">
        <v>0</v>
      </c>
      <c r="H193" s="24"/>
    </row>
    <row r="194" spans="1:9" ht="15.75" thickBot="1" x14ac:dyDescent="0.3">
      <c r="A194" s="21"/>
      <c r="B194" s="18" t="s">
        <v>567</v>
      </c>
      <c r="C194" s="65">
        <f>SUM(C192:C193)</f>
        <v>500</v>
      </c>
      <c r="D194" s="65">
        <f t="shared" ref="D194:E194" si="25">SUM(D192:D193)</f>
        <v>0</v>
      </c>
      <c r="E194" s="65">
        <f t="shared" si="25"/>
        <v>500</v>
      </c>
      <c r="F194" s="65">
        <f>SUM(F192:F193)</f>
        <v>0</v>
      </c>
      <c r="G194" s="66">
        <v>0</v>
      </c>
      <c r="H194" s="20">
        <f>$E194/$I$1*1000</f>
        <v>9.1548458183620394E-4</v>
      </c>
    </row>
    <row r="195" spans="1:9" x14ac:dyDescent="0.25">
      <c r="A195" s="3"/>
      <c r="B195" s="2"/>
      <c r="C195" s="55"/>
      <c r="D195" s="55"/>
      <c r="E195" s="55"/>
      <c r="F195" s="55"/>
      <c r="G195" s="56"/>
      <c r="H195" s="23"/>
    </row>
    <row r="196" spans="1:9" x14ac:dyDescent="0.25">
      <c r="A196" s="3" t="s">
        <v>328</v>
      </c>
      <c r="B196" s="3" t="s">
        <v>329</v>
      </c>
      <c r="C196" s="54">
        <v>0</v>
      </c>
      <c r="D196" s="54">
        <v>0</v>
      </c>
      <c r="E196" s="54">
        <v>14000</v>
      </c>
      <c r="F196" s="55">
        <f>E196-C196</f>
        <v>14000</v>
      </c>
      <c r="G196" s="56">
        <v>1</v>
      </c>
      <c r="H196" s="9"/>
    </row>
    <row r="197" spans="1:9" ht="15.75" thickBot="1" x14ac:dyDescent="0.3">
      <c r="A197" s="3" t="s">
        <v>330</v>
      </c>
      <c r="B197" s="15" t="s">
        <v>331</v>
      </c>
      <c r="C197" s="60">
        <v>65000</v>
      </c>
      <c r="D197" s="60">
        <v>63326.5</v>
      </c>
      <c r="E197" s="60">
        <v>65000</v>
      </c>
      <c r="F197" s="55">
        <f>E197-C197</f>
        <v>0</v>
      </c>
      <c r="G197" s="61">
        <v>0</v>
      </c>
      <c r="H197" s="24"/>
    </row>
    <row r="198" spans="1:9" ht="15.75" thickBot="1" x14ac:dyDescent="0.3">
      <c r="A198" s="21"/>
      <c r="B198" s="18" t="s">
        <v>568</v>
      </c>
      <c r="C198" s="65">
        <f>SUM(C196:C197)</f>
        <v>65000</v>
      </c>
      <c r="D198" s="65">
        <f t="shared" ref="D198:E198" si="26">SUM(D196:D197)</f>
        <v>63326.5</v>
      </c>
      <c r="E198" s="65">
        <f t="shared" si="26"/>
        <v>79000</v>
      </c>
      <c r="F198" s="65">
        <f>SUM(F196:F197)</f>
        <v>14000</v>
      </c>
      <c r="G198" s="66">
        <v>0.21540000000000001</v>
      </c>
      <c r="H198" s="20">
        <f>$E198/$I$1*1000</f>
        <v>0.14464656393012021</v>
      </c>
    </row>
    <row r="199" spans="1:9" x14ac:dyDescent="0.25">
      <c r="A199" s="3"/>
      <c r="B199" s="2"/>
      <c r="C199" s="55"/>
      <c r="D199" s="55"/>
      <c r="E199" s="55"/>
      <c r="F199" s="55"/>
      <c r="G199" s="56"/>
      <c r="H199" s="23"/>
    </row>
    <row r="200" spans="1:9" x14ac:dyDescent="0.25">
      <c r="A200" s="3" t="s">
        <v>332</v>
      </c>
      <c r="B200" s="3" t="s">
        <v>333</v>
      </c>
      <c r="C200" s="54">
        <v>74570</v>
      </c>
      <c r="D200" s="50">
        <v>72620.62</v>
      </c>
      <c r="E200" s="54">
        <v>78343</v>
      </c>
      <c r="F200" s="55">
        <f>E200-C200</f>
        <v>3773</v>
      </c>
      <c r="G200" s="56">
        <v>5.0599999999999999E-2</v>
      </c>
      <c r="H200" s="9"/>
      <c r="I200" s="50"/>
    </row>
    <row r="201" spans="1:9" x14ac:dyDescent="0.25">
      <c r="A201" s="3" t="s">
        <v>334</v>
      </c>
      <c r="B201" s="3" t="s">
        <v>335</v>
      </c>
      <c r="C201" s="54">
        <v>285000</v>
      </c>
      <c r="D201" s="50">
        <v>279462.81</v>
      </c>
      <c r="E201" s="54">
        <v>307940</v>
      </c>
      <c r="F201" s="55">
        <f t="shared" ref="F201:F239" si="27">E201-C201</f>
        <v>22940</v>
      </c>
      <c r="G201" s="56">
        <v>8.0500000000000002E-2</v>
      </c>
      <c r="H201" s="9"/>
      <c r="I201" s="50"/>
    </row>
    <row r="202" spans="1:9" x14ac:dyDescent="0.25">
      <c r="A202" s="3" t="s">
        <v>336</v>
      </c>
      <c r="B202" s="3" t="s">
        <v>337</v>
      </c>
      <c r="C202" s="54">
        <v>3000</v>
      </c>
      <c r="D202" s="50">
        <v>1000</v>
      </c>
      <c r="E202" s="54">
        <v>4000</v>
      </c>
      <c r="F202" s="55">
        <f t="shared" si="27"/>
        <v>1000</v>
      </c>
      <c r="G202" s="56">
        <v>0.33329999999999999</v>
      </c>
      <c r="H202" s="9"/>
      <c r="I202" s="50"/>
    </row>
    <row r="203" spans="1:9" x14ac:dyDescent="0.25">
      <c r="A203" s="3" t="s">
        <v>338</v>
      </c>
      <c r="B203" s="3" t="s">
        <v>339</v>
      </c>
      <c r="C203" s="54">
        <v>3341</v>
      </c>
      <c r="D203" s="50">
        <v>3341</v>
      </c>
      <c r="E203" s="54">
        <v>3616</v>
      </c>
      <c r="F203" s="55">
        <f t="shared" si="27"/>
        <v>275</v>
      </c>
      <c r="G203" s="56">
        <v>8.2299999999999998E-2</v>
      </c>
      <c r="H203" s="9"/>
      <c r="I203" s="50"/>
    </row>
    <row r="204" spans="1:9" x14ac:dyDescent="0.25">
      <c r="A204" s="3" t="s">
        <v>340</v>
      </c>
      <c r="B204" s="3" t="s">
        <v>341</v>
      </c>
      <c r="C204" s="54">
        <v>27530</v>
      </c>
      <c r="D204" s="50">
        <v>25224.9</v>
      </c>
      <c r="E204" s="54">
        <v>29200</v>
      </c>
      <c r="F204" s="55">
        <f t="shared" si="27"/>
        <v>1670</v>
      </c>
      <c r="G204" s="56">
        <v>6.0699999999999997E-2</v>
      </c>
      <c r="H204" s="9"/>
      <c r="I204" s="50"/>
    </row>
    <row r="205" spans="1:9" x14ac:dyDescent="0.25">
      <c r="A205" s="3" t="s">
        <v>342</v>
      </c>
      <c r="B205" s="3" t="s">
        <v>343</v>
      </c>
      <c r="C205" s="54">
        <v>52300</v>
      </c>
      <c r="D205" s="50">
        <v>46765.26</v>
      </c>
      <c r="E205" s="54">
        <v>53346</v>
      </c>
      <c r="F205" s="55">
        <f t="shared" si="27"/>
        <v>1046</v>
      </c>
      <c r="G205" s="56">
        <v>0.02</v>
      </c>
      <c r="H205" s="9"/>
      <c r="I205" s="50"/>
    </row>
    <row r="206" spans="1:9" x14ac:dyDescent="0.25">
      <c r="A206" s="3" t="s">
        <v>344</v>
      </c>
      <c r="B206" s="3" t="s">
        <v>345</v>
      </c>
      <c r="C206" s="54">
        <v>7000</v>
      </c>
      <c r="D206" s="50">
        <v>6758</v>
      </c>
      <c r="E206" s="54">
        <v>7000</v>
      </c>
      <c r="F206" s="55">
        <f t="shared" si="27"/>
        <v>0</v>
      </c>
      <c r="G206" s="56">
        <v>0</v>
      </c>
      <c r="H206" s="9"/>
      <c r="I206" s="50"/>
    </row>
    <row r="207" spans="1:9" x14ac:dyDescent="0.25">
      <c r="A207" s="3" t="s">
        <v>346</v>
      </c>
      <c r="B207" s="3" t="s">
        <v>347</v>
      </c>
      <c r="C207" s="54">
        <v>19000</v>
      </c>
      <c r="D207" s="50">
        <v>22504.59</v>
      </c>
      <c r="E207" s="54">
        <v>20000</v>
      </c>
      <c r="F207" s="55">
        <f t="shared" si="27"/>
        <v>1000</v>
      </c>
      <c r="G207" s="56">
        <v>5.2600000000000001E-2</v>
      </c>
      <c r="H207" s="9"/>
      <c r="I207" s="50"/>
    </row>
    <row r="208" spans="1:9" x14ac:dyDescent="0.25">
      <c r="A208" s="3" t="s">
        <v>348</v>
      </c>
      <c r="B208" s="3" t="s">
        <v>349</v>
      </c>
      <c r="C208" s="54">
        <v>30000</v>
      </c>
      <c r="D208" s="50">
        <v>26576</v>
      </c>
      <c r="E208" s="54">
        <v>30000</v>
      </c>
      <c r="F208" s="55">
        <f t="shared" si="27"/>
        <v>0</v>
      </c>
      <c r="G208" s="56">
        <v>0</v>
      </c>
      <c r="H208" s="9"/>
      <c r="I208" s="50"/>
    </row>
    <row r="209" spans="1:9" x14ac:dyDescent="0.25">
      <c r="A209" s="3" t="s">
        <v>350</v>
      </c>
      <c r="B209" s="3" t="s">
        <v>351</v>
      </c>
      <c r="C209" s="54">
        <v>1000</v>
      </c>
      <c r="D209" s="50">
        <v>3480</v>
      </c>
      <c r="E209" s="54">
        <v>1500</v>
      </c>
      <c r="F209" s="55">
        <f t="shared" si="27"/>
        <v>500</v>
      </c>
      <c r="G209" s="56">
        <v>0.5</v>
      </c>
      <c r="H209" s="9"/>
      <c r="I209" s="50"/>
    </row>
    <row r="210" spans="1:9" x14ac:dyDescent="0.25">
      <c r="A210" s="3" t="s">
        <v>352</v>
      </c>
      <c r="B210" s="3" t="s">
        <v>353</v>
      </c>
      <c r="C210" s="54">
        <v>1100</v>
      </c>
      <c r="D210" s="4">
        <v>1052.4000000000001</v>
      </c>
      <c r="E210" s="54">
        <v>1100</v>
      </c>
      <c r="F210" s="55">
        <f t="shared" si="27"/>
        <v>0</v>
      </c>
      <c r="G210" s="56">
        <v>0</v>
      </c>
      <c r="H210" s="9"/>
      <c r="I210" s="4"/>
    </row>
    <row r="211" spans="1:9" x14ac:dyDescent="0.25">
      <c r="A211" s="3" t="s">
        <v>354</v>
      </c>
      <c r="B211" s="3" t="s">
        <v>355</v>
      </c>
      <c r="C211" s="54">
        <v>13000</v>
      </c>
      <c r="D211" s="50">
        <v>27966.15</v>
      </c>
      <c r="E211" s="54">
        <v>13000</v>
      </c>
      <c r="F211" s="55">
        <f t="shared" si="27"/>
        <v>0</v>
      </c>
      <c r="G211" s="56">
        <v>0</v>
      </c>
      <c r="H211" s="9"/>
      <c r="I211" s="50"/>
    </row>
    <row r="212" spans="1:9" x14ac:dyDescent="0.25">
      <c r="A212" s="3" t="s">
        <v>356</v>
      </c>
      <c r="B212" s="3" t="s">
        <v>357</v>
      </c>
      <c r="C212" s="54">
        <v>500</v>
      </c>
      <c r="D212" s="4">
        <v>0</v>
      </c>
      <c r="E212" s="54">
        <v>250</v>
      </c>
      <c r="F212" s="55">
        <f t="shared" si="27"/>
        <v>-250</v>
      </c>
      <c r="G212" s="56">
        <v>-0.5</v>
      </c>
      <c r="H212" s="9"/>
      <c r="I212" s="4"/>
    </row>
    <row r="213" spans="1:9" x14ac:dyDescent="0.25">
      <c r="A213" s="3" t="s">
        <v>358</v>
      </c>
      <c r="B213" s="3" t="s">
        <v>359</v>
      </c>
      <c r="C213" s="54">
        <v>3200</v>
      </c>
      <c r="D213" s="50">
        <v>4445.07</v>
      </c>
      <c r="E213" s="54">
        <v>3200</v>
      </c>
      <c r="F213" s="55">
        <f t="shared" si="27"/>
        <v>0</v>
      </c>
      <c r="G213" s="56">
        <v>0</v>
      </c>
      <c r="H213" s="9"/>
      <c r="I213" s="50"/>
    </row>
    <row r="214" spans="1:9" x14ac:dyDescent="0.25">
      <c r="A214" s="3" t="s">
        <v>360</v>
      </c>
      <c r="B214" s="3" t="s">
        <v>361</v>
      </c>
      <c r="C214" s="54">
        <v>400</v>
      </c>
      <c r="D214" s="4">
        <v>214</v>
      </c>
      <c r="E214" s="54">
        <v>400</v>
      </c>
      <c r="F214" s="55">
        <f t="shared" si="27"/>
        <v>0</v>
      </c>
      <c r="G214" s="56">
        <v>0</v>
      </c>
      <c r="H214" s="9"/>
      <c r="I214" s="4"/>
    </row>
    <row r="215" spans="1:9" x14ac:dyDescent="0.25">
      <c r="A215" s="3" t="s">
        <v>362</v>
      </c>
      <c r="B215" s="3" t="s">
        <v>363</v>
      </c>
      <c r="C215" s="54">
        <v>1500</v>
      </c>
      <c r="D215" s="50">
        <v>3468.01</v>
      </c>
      <c r="E215" s="54">
        <v>1500</v>
      </c>
      <c r="F215" s="55">
        <f t="shared" si="27"/>
        <v>0</v>
      </c>
      <c r="G215" s="56">
        <v>0</v>
      </c>
      <c r="H215" s="9"/>
      <c r="I215" s="50"/>
    </row>
    <row r="216" spans="1:9" x14ac:dyDescent="0.25">
      <c r="A216" s="3" t="s">
        <v>364</v>
      </c>
      <c r="B216" s="3" t="s">
        <v>365</v>
      </c>
      <c r="C216" s="54">
        <v>100</v>
      </c>
      <c r="D216" s="4">
        <v>258.64</v>
      </c>
      <c r="E216" s="54">
        <v>100</v>
      </c>
      <c r="F216" s="55">
        <f t="shared" si="27"/>
        <v>0</v>
      </c>
      <c r="G216" s="56">
        <v>0</v>
      </c>
      <c r="H216" s="9"/>
      <c r="I216" s="4"/>
    </row>
    <row r="217" spans="1:9" x14ac:dyDescent="0.25">
      <c r="A217" s="3" t="s">
        <v>366</v>
      </c>
      <c r="B217" s="3" t="s">
        <v>367</v>
      </c>
      <c r="C217" s="54">
        <v>600</v>
      </c>
      <c r="D217" s="50">
        <v>1009.74</v>
      </c>
      <c r="E217" s="54">
        <v>600</v>
      </c>
      <c r="F217" s="55">
        <f t="shared" si="27"/>
        <v>0</v>
      </c>
      <c r="G217" s="56">
        <v>0</v>
      </c>
      <c r="H217" s="9"/>
      <c r="I217" s="50"/>
    </row>
    <row r="218" spans="1:9" x14ac:dyDescent="0.25">
      <c r="A218" s="3" t="s">
        <v>368</v>
      </c>
      <c r="B218" s="3" t="s">
        <v>369</v>
      </c>
      <c r="C218" s="54">
        <v>1600</v>
      </c>
      <c r="D218" s="50">
        <v>1616.61</v>
      </c>
      <c r="E218" s="54">
        <v>1600</v>
      </c>
      <c r="F218" s="55">
        <f t="shared" si="27"/>
        <v>0</v>
      </c>
      <c r="G218" s="56">
        <v>0</v>
      </c>
      <c r="H218" s="9"/>
      <c r="I218" s="50"/>
    </row>
    <row r="219" spans="1:9" x14ac:dyDescent="0.25">
      <c r="A219" s="3" t="s">
        <v>370</v>
      </c>
      <c r="B219" s="3" t="s">
        <v>371</v>
      </c>
      <c r="C219" s="54">
        <v>250</v>
      </c>
      <c r="D219" s="50">
        <v>1227.68</v>
      </c>
      <c r="E219" s="54">
        <v>600</v>
      </c>
      <c r="F219" s="55">
        <f t="shared" si="27"/>
        <v>350</v>
      </c>
      <c r="G219" s="56">
        <v>1.4</v>
      </c>
      <c r="H219" s="9"/>
      <c r="I219" s="50"/>
    </row>
    <row r="220" spans="1:9" x14ac:dyDescent="0.25">
      <c r="A220" s="3" t="s">
        <v>372</v>
      </c>
      <c r="B220" s="3" t="s">
        <v>373</v>
      </c>
      <c r="C220" s="54">
        <v>5500</v>
      </c>
      <c r="D220" s="50">
        <v>5819.46</v>
      </c>
      <c r="E220" s="54">
        <v>4500</v>
      </c>
      <c r="F220" s="55">
        <f t="shared" si="27"/>
        <v>-1000</v>
      </c>
      <c r="G220" s="56">
        <v>-0.18179999999999999</v>
      </c>
      <c r="H220" s="9"/>
      <c r="I220" s="50"/>
    </row>
    <row r="221" spans="1:9" x14ac:dyDescent="0.25">
      <c r="A221" s="3" t="s">
        <v>374</v>
      </c>
      <c r="B221" s="3" t="s">
        <v>375</v>
      </c>
      <c r="C221" s="54">
        <v>200</v>
      </c>
      <c r="D221" s="4">
        <v>48</v>
      </c>
      <c r="E221" s="54">
        <v>200</v>
      </c>
      <c r="F221" s="55">
        <f t="shared" si="27"/>
        <v>0</v>
      </c>
      <c r="G221" s="56">
        <v>0</v>
      </c>
      <c r="H221" s="9"/>
      <c r="I221" s="4"/>
    </row>
    <row r="222" spans="1:9" x14ac:dyDescent="0.25">
      <c r="A222" s="3" t="s">
        <v>376</v>
      </c>
      <c r="B222" s="3" t="s">
        <v>377</v>
      </c>
      <c r="C222" s="54">
        <v>6000</v>
      </c>
      <c r="D222" s="50">
        <v>5450.48</v>
      </c>
      <c r="E222" s="54">
        <v>5000</v>
      </c>
      <c r="F222" s="55">
        <f t="shared" si="27"/>
        <v>-1000</v>
      </c>
      <c r="G222" s="56">
        <v>-0.16669999999999999</v>
      </c>
      <c r="H222" s="9"/>
      <c r="I222" s="50"/>
    </row>
    <row r="223" spans="1:9" x14ac:dyDescent="0.25">
      <c r="A223" s="3" t="s">
        <v>378</v>
      </c>
      <c r="B223" s="3" t="s">
        <v>379</v>
      </c>
      <c r="C223" s="54">
        <v>10500</v>
      </c>
      <c r="D223" s="50">
        <v>8074.73</v>
      </c>
      <c r="E223" s="54">
        <v>10000</v>
      </c>
      <c r="F223" s="55">
        <f t="shared" si="27"/>
        <v>-500</v>
      </c>
      <c r="G223" s="56">
        <v>-4.7600000000000003E-2</v>
      </c>
      <c r="H223" s="9"/>
      <c r="I223" s="50"/>
    </row>
    <row r="224" spans="1:9" x14ac:dyDescent="0.25">
      <c r="A224" s="3" t="s">
        <v>380</v>
      </c>
      <c r="B224" s="3" t="s">
        <v>381</v>
      </c>
      <c r="C224" s="54">
        <v>1500</v>
      </c>
      <c r="D224" s="50">
        <v>2328.5700000000002</v>
      </c>
      <c r="E224" s="54">
        <v>1700</v>
      </c>
      <c r="F224" s="55">
        <f t="shared" si="27"/>
        <v>200</v>
      </c>
      <c r="G224" s="56">
        <v>0.1333</v>
      </c>
      <c r="H224" s="9"/>
      <c r="I224" s="50"/>
    </row>
    <row r="225" spans="1:9" x14ac:dyDescent="0.25">
      <c r="A225" s="3" t="s">
        <v>382</v>
      </c>
      <c r="B225" s="3" t="s">
        <v>383</v>
      </c>
      <c r="C225" s="54">
        <v>400</v>
      </c>
      <c r="D225" s="4">
        <v>206.23</v>
      </c>
      <c r="E225" s="54">
        <v>400</v>
      </c>
      <c r="F225" s="55">
        <f t="shared" si="27"/>
        <v>0</v>
      </c>
      <c r="G225" s="56">
        <v>0</v>
      </c>
      <c r="H225" s="9"/>
      <c r="I225" s="4"/>
    </row>
    <row r="226" spans="1:9" x14ac:dyDescent="0.25">
      <c r="A226" s="3" t="s">
        <v>384</v>
      </c>
      <c r="B226" s="3" t="s">
        <v>385</v>
      </c>
      <c r="C226" s="54">
        <v>35000</v>
      </c>
      <c r="D226" s="50">
        <v>34514.089999999997</v>
      </c>
      <c r="E226" s="54">
        <v>35000</v>
      </c>
      <c r="F226" s="55">
        <f t="shared" si="27"/>
        <v>0</v>
      </c>
      <c r="G226" s="56">
        <v>0</v>
      </c>
      <c r="H226" s="9"/>
      <c r="I226" s="50"/>
    </row>
    <row r="227" spans="1:9" x14ac:dyDescent="0.25">
      <c r="A227" s="3" t="s">
        <v>386</v>
      </c>
      <c r="B227" s="3" t="s">
        <v>387</v>
      </c>
      <c r="C227" s="54">
        <v>2500</v>
      </c>
      <c r="D227" s="50">
        <v>2042.19</v>
      </c>
      <c r="E227" s="54">
        <v>2500</v>
      </c>
      <c r="F227" s="55">
        <f t="shared" si="27"/>
        <v>0</v>
      </c>
      <c r="G227" s="56">
        <v>0</v>
      </c>
      <c r="H227" s="9"/>
      <c r="I227" s="50"/>
    </row>
    <row r="228" spans="1:9" x14ac:dyDescent="0.25">
      <c r="A228" s="3" t="s">
        <v>388</v>
      </c>
      <c r="B228" s="3" t="s">
        <v>389</v>
      </c>
      <c r="C228" s="54">
        <v>9000</v>
      </c>
      <c r="D228" s="50">
        <v>9226.64</v>
      </c>
      <c r="E228" s="54">
        <v>9500</v>
      </c>
      <c r="F228" s="55">
        <f t="shared" si="27"/>
        <v>500</v>
      </c>
      <c r="G228" s="56">
        <v>5.5599999999999997E-2</v>
      </c>
      <c r="H228" s="9"/>
      <c r="I228" s="50"/>
    </row>
    <row r="229" spans="1:9" x14ac:dyDescent="0.25">
      <c r="A229" s="3" t="s">
        <v>390</v>
      </c>
      <c r="B229" s="3" t="s">
        <v>391</v>
      </c>
      <c r="C229" s="54">
        <v>270000</v>
      </c>
      <c r="D229" s="50">
        <v>274861.32</v>
      </c>
      <c r="E229" s="54">
        <v>270000</v>
      </c>
      <c r="F229" s="55">
        <f t="shared" si="27"/>
        <v>0</v>
      </c>
      <c r="G229" s="56">
        <v>0</v>
      </c>
      <c r="H229" s="9"/>
      <c r="I229" s="50"/>
    </row>
    <row r="230" spans="1:9" x14ac:dyDescent="0.25">
      <c r="A230" s="3" t="s">
        <v>392</v>
      </c>
      <c r="B230" s="3" t="s">
        <v>393</v>
      </c>
      <c r="C230" s="54">
        <v>5000</v>
      </c>
      <c r="D230" s="50">
        <v>2262.79</v>
      </c>
      <c r="E230" s="54">
        <v>3500</v>
      </c>
      <c r="F230" s="55">
        <f t="shared" si="27"/>
        <v>-1500</v>
      </c>
      <c r="G230" s="56">
        <v>-0.3</v>
      </c>
      <c r="H230" s="9"/>
      <c r="I230" s="50"/>
    </row>
    <row r="231" spans="1:9" x14ac:dyDescent="0.25">
      <c r="A231" s="3" t="s">
        <v>394</v>
      </c>
      <c r="B231" s="3" t="s">
        <v>395</v>
      </c>
      <c r="C231" s="54">
        <v>4500</v>
      </c>
      <c r="D231" s="50">
        <v>6538.03</v>
      </c>
      <c r="E231" s="54">
        <v>5500</v>
      </c>
      <c r="F231" s="55">
        <f t="shared" si="27"/>
        <v>1000</v>
      </c>
      <c r="G231" s="56">
        <v>0.22220000000000001</v>
      </c>
      <c r="H231" s="9"/>
      <c r="I231" s="50"/>
    </row>
    <row r="232" spans="1:9" x14ac:dyDescent="0.25">
      <c r="A232" s="3" t="s">
        <v>396</v>
      </c>
      <c r="B232" s="3" t="s">
        <v>397</v>
      </c>
      <c r="C232" s="54">
        <v>3000</v>
      </c>
      <c r="D232" s="50">
        <v>1285.77</v>
      </c>
      <c r="E232" s="54">
        <v>2000</v>
      </c>
      <c r="F232" s="55">
        <f t="shared" si="27"/>
        <v>-1000</v>
      </c>
      <c r="G232" s="56">
        <v>-0.33329999999999999</v>
      </c>
      <c r="H232" s="9"/>
      <c r="I232" s="50"/>
    </row>
    <row r="233" spans="1:9" x14ac:dyDescent="0.25">
      <c r="A233" s="3" t="s">
        <v>398</v>
      </c>
      <c r="B233" s="3" t="s">
        <v>399</v>
      </c>
      <c r="C233" s="54">
        <v>2500</v>
      </c>
      <c r="D233" s="4">
        <v>635.36</v>
      </c>
      <c r="E233" s="54">
        <v>2000</v>
      </c>
      <c r="F233" s="55">
        <f t="shared" si="27"/>
        <v>-500</v>
      </c>
      <c r="G233" s="56">
        <v>-0.2</v>
      </c>
      <c r="H233" s="9"/>
      <c r="I233" s="4"/>
    </row>
    <row r="234" spans="1:9" x14ac:dyDescent="0.25">
      <c r="A234" s="3" t="s">
        <v>400</v>
      </c>
      <c r="B234" s="3" t="s">
        <v>401</v>
      </c>
      <c r="C234" s="54">
        <v>4000</v>
      </c>
      <c r="D234" s="50">
        <v>9587.56</v>
      </c>
      <c r="E234" s="54">
        <v>4000</v>
      </c>
      <c r="F234" s="55">
        <f t="shared" si="27"/>
        <v>0</v>
      </c>
      <c r="G234" s="56">
        <v>0</v>
      </c>
      <c r="H234" s="9"/>
      <c r="I234" s="50"/>
    </row>
    <row r="235" spans="1:9" x14ac:dyDescent="0.25">
      <c r="A235" s="3" t="s">
        <v>402</v>
      </c>
      <c r="B235" s="3" t="s">
        <v>403</v>
      </c>
      <c r="C235" s="54">
        <v>2000</v>
      </c>
      <c r="D235" s="4">
        <v>169.89</v>
      </c>
      <c r="E235" s="54">
        <v>2000</v>
      </c>
      <c r="F235" s="55">
        <f t="shared" si="27"/>
        <v>0</v>
      </c>
      <c r="G235" s="56">
        <v>0</v>
      </c>
      <c r="H235" s="9"/>
      <c r="I235" s="4"/>
    </row>
    <row r="236" spans="1:9" x14ac:dyDescent="0.25">
      <c r="A236" s="3" t="s">
        <v>404</v>
      </c>
      <c r="B236" s="3" t="s">
        <v>405</v>
      </c>
      <c r="C236" s="54">
        <v>2500</v>
      </c>
      <c r="D236" s="50">
        <v>5315.47</v>
      </c>
      <c r="E236" s="54">
        <v>4000</v>
      </c>
      <c r="F236" s="55">
        <f t="shared" si="27"/>
        <v>1500</v>
      </c>
      <c r="G236" s="56">
        <v>0.6</v>
      </c>
      <c r="H236" s="9"/>
      <c r="I236" s="50"/>
    </row>
    <row r="237" spans="1:9" x14ac:dyDescent="0.25">
      <c r="A237" s="3" t="s">
        <v>406</v>
      </c>
      <c r="B237" s="3" t="s">
        <v>407</v>
      </c>
      <c r="C237" s="54">
        <v>1500</v>
      </c>
      <c r="D237" s="4">
        <v>556.44000000000005</v>
      </c>
      <c r="E237" s="54">
        <v>2500</v>
      </c>
      <c r="F237" s="55">
        <f t="shared" si="27"/>
        <v>1000</v>
      </c>
      <c r="G237" s="56">
        <v>0.66669999999999996</v>
      </c>
      <c r="H237" s="9"/>
      <c r="I237" s="4"/>
    </row>
    <row r="238" spans="1:9" x14ac:dyDescent="0.25">
      <c r="A238" s="3" t="s">
        <v>408</v>
      </c>
      <c r="B238" s="3" t="s">
        <v>409</v>
      </c>
      <c r="C238" s="54">
        <v>1000</v>
      </c>
      <c r="D238" s="4">
        <v>204.97</v>
      </c>
      <c r="E238" s="54">
        <v>1000</v>
      </c>
      <c r="F238" s="55">
        <f t="shared" si="27"/>
        <v>0</v>
      </c>
      <c r="G238" s="56">
        <v>0</v>
      </c>
      <c r="H238" s="9"/>
      <c r="I238" s="4"/>
    </row>
    <row r="239" spans="1:9" ht="15.75" thickBot="1" x14ac:dyDescent="0.3">
      <c r="A239" s="3" t="s">
        <v>410</v>
      </c>
      <c r="B239" s="15" t="s">
        <v>411</v>
      </c>
      <c r="C239" s="60">
        <v>1500</v>
      </c>
      <c r="D239" s="50">
        <v>1403.19</v>
      </c>
      <c r="E239" s="60">
        <v>1500</v>
      </c>
      <c r="F239" s="55">
        <f t="shared" si="27"/>
        <v>0</v>
      </c>
      <c r="G239" s="61">
        <v>0</v>
      </c>
      <c r="H239" s="24"/>
      <c r="I239" s="50"/>
    </row>
    <row r="240" spans="1:9" ht="15.75" thickBot="1" x14ac:dyDescent="0.3">
      <c r="A240" s="21"/>
      <c r="B240" s="18" t="s">
        <v>573</v>
      </c>
      <c r="C240" s="65">
        <f>SUM(C200:C239)</f>
        <v>893091</v>
      </c>
      <c r="D240" s="65">
        <f t="shared" ref="D240:E240" si="28">SUM(D200:D239)</f>
        <v>899522.65999999992</v>
      </c>
      <c r="E240" s="65">
        <f t="shared" si="28"/>
        <v>924095</v>
      </c>
      <c r="F240" s="65">
        <f>SUM(F200:F239)</f>
        <v>31004</v>
      </c>
      <c r="G240" s="66">
        <v>3.4700000000000002E-2</v>
      </c>
      <c r="H240" s="20">
        <f>$E240/$I$1*1000</f>
        <v>1.6919894493038539</v>
      </c>
    </row>
    <row r="241" spans="1:8" x14ac:dyDescent="0.25">
      <c r="A241" s="3"/>
      <c r="B241" s="2"/>
      <c r="C241" s="55"/>
      <c r="D241" s="55"/>
      <c r="E241" s="55"/>
      <c r="F241" s="55"/>
      <c r="G241" s="56"/>
      <c r="H241" s="23"/>
    </row>
    <row r="242" spans="1:8" x14ac:dyDescent="0.25">
      <c r="A242" s="3" t="s">
        <v>412</v>
      </c>
      <c r="B242" s="3" t="s">
        <v>413</v>
      </c>
      <c r="C242" s="54">
        <v>500</v>
      </c>
      <c r="D242" s="54">
        <v>2527</v>
      </c>
      <c r="E242" s="54">
        <v>1000</v>
      </c>
      <c r="F242" s="55">
        <f>E242-C242</f>
        <v>500</v>
      </c>
      <c r="G242" s="56">
        <v>1</v>
      </c>
      <c r="H242" s="9"/>
    </row>
    <row r="243" spans="1:8" ht="15.75" thickBot="1" x14ac:dyDescent="0.3">
      <c r="A243" s="3" t="s">
        <v>414</v>
      </c>
      <c r="B243" s="15" t="s">
        <v>415</v>
      </c>
      <c r="C243" s="60">
        <v>15500</v>
      </c>
      <c r="D243" s="60">
        <v>16764.82</v>
      </c>
      <c r="E243" s="60">
        <v>17000</v>
      </c>
      <c r="F243" s="55">
        <f>E243-C243</f>
        <v>1500</v>
      </c>
      <c r="G243" s="61">
        <v>9.6799999999999997E-2</v>
      </c>
      <c r="H243" s="24"/>
    </row>
    <row r="244" spans="1:8" ht="15.75" thickBot="1" x14ac:dyDescent="0.3">
      <c r="A244" s="21"/>
      <c r="B244" s="18" t="s">
        <v>569</v>
      </c>
      <c r="C244" s="65">
        <f>SUM(C242:C243)</f>
        <v>16000</v>
      </c>
      <c r="D244" s="65">
        <f t="shared" ref="D244:E244" si="29">SUM(D242:D243)</f>
        <v>19291.82</v>
      </c>
      <c r="E244" s="65">
        <f t="shared" si="29"/>
        <v>18000</v>
      </c>
      <c r="F244" s="65">
        <f>SUM(F242:F243)</f>
        <v>2000</v>
      </c>
      <c r="G244" s="66">
        <v>0.125</v>
      </c>
      <c r="H244" s="20">
        <f>$E244/$I$1*1000</f>
        <v>3.2957444946103344E-2</v>
      </c>
    </row>
    <row r="245" spans="1:8" x14ac:dyDescent="0.25">
      <c r="A245" s="3"/>
      <c r="B245" s="2"/>
      <c r="C245" s="55"/>
      <c r="D245" s="55"/>
      <c r="E245" s="55"/>
      <c r="F245" s="55"/>
      <c r="G245" s="56"/>
      <c r="H245" s="23"/>
    </row>
    <row r="246" spans="1:8" x14ac:dyDescent="0.25">
      <c r="A246" s="3" t="s">
        <v>416</v>
      </c>
      <c r="B246" s="3" t="s">
        <v>417</v>
      </c>
      <c r="C246" s="54">
        <v>0</v>
      </c>
      <c r="D246" s="54">
        <v>0</v>
      </c>
      <c r="E246" s="54">
        <v>9600</v>
      </c>
      <c r="F246" s="55">
        <f>E246-C246</f>
        <v>9600</v>
      </c>
      <c r="G246" s="56">
        <v>1</v>
      </c>
      <c r="H246" s="9"/>
    </row>
    <row r="247" spans="1:8" x14ac:dyDescent="0.25">
      <c r="A247" s="3" t="s">
        <v>418</v>
      </c>
      <c r="B247" s="3" t="s">
        <v>419</v>
      </c>
      <c r="C247" s="54">
        <v>0</v>
      </c>
      <c r="D247" s="54">
        <v>0</v>
      </c>
      <c r="E247" s="54">
        <v>0</v>
      </c>
      <c r="F247" s="55">
        <f t="shared" ref="F247:F250" si="30">E247-C247</f>
        <v>0</v>
      </c>
      <c r="G247" s="56">
        <v>0</v>
      </c>
      <c r="H247" s="9"/>
    </row>
    <row r="248" spans="1:8" x14ac:dyDescent="0.25">
      <c r="A248" s="3" t="s">
        <v>420</v>
      </c>
      <c r="B248" s="3" t="s">
        <v>421</v>
      </c>
      <c r="C248" s="54">
        <v>0</v>
      </c>
      <c r="D248" s="54">
        <v>0</v>
      </c>
      <c r="E248" s="54">
        <v>735</v>
      </c>
      <c r="F248" s="55">
        <f t="shared" si="30"/>
        <v>735</v>
      </c>
      <c r="G248" s="56">
        <v>1</v>
      </c>
      <c r="H248" s="9"/>
    </row>
    <row r="249" spans="1:8" x14ac:dyDescent="0.25">
      <c r="A249" s="3" t="s">
        <v>422</v>
      </c>
      <c r="B249" s="3" t="s">
        <v>423</v>
      </c>
      <c r="C249" s="54">
        <v>0</v>
      </c>
      <c r="D249" s="54">
        <v>0</v>
      </c>
      <c r="E249" s="54">
        <v>100</v>
      </c>
      <c r="F249" s="55">
        <f t="shared" si="30"/>
        <v>100</v>
      </c>
      <c r="G249" s="56">
        <v>1</v>
      </c>
      <c r="H249" s="9"/>
    </row>
    <row r="250" spans="1:8" ht="15.75" thickBot="1" x14ac:dyDescent="0.3">
      <c r="A250" s="3" t="s">
        <v>424</v>
      </c>
      <c r="B250" s="15" t="s">
        <v>425</v>
      </c>
      <c r="C250" s="60">
        <v>0</v>
      </c>
      <c r="D250" s="60">
        <v>0</v>
      </c>
      <c r="E250" s="60">
        <v>1185.5999999999999</v>
      </c>
      <c r="F250" s="55">
        <f t="shared" si="30"/>
        <v>1185.5999999999999</v>
      </c>
      <c r="G250" s="61">
        <v>1</v>
      </c>
      <c r="H250" s="24"/>
    </row>
    <row r="251" spans="1:8" ht="15.75" thickBot="1" x14ac:dyDescent="0.3">
      <c r="A251" s="21"/>
      <c r="B251" s="18" t="s">
        <v>584</v>
      </c>
      <c r="C251" s="65">
        <f>SUM(C246:C250)</f>
        <v>0</v>
      </c>
      <c r="D251" s="65">
        <f t="shared" ref="D251:E251" si="31">SUM(D246:D250)</f>
        <v>0</v>
      </c>
      <c r="E251" s="65">
        <f t="shared" si="31"/>
        <v>11620.6</v>
      </c>
      <c r="F251" s="65">
        <f>SUM(F246:F250)</f>
        <v>11620.6</v>
      </c>
      <c r="G251" s="66">
        <v>1</v>
      </c>
      <c r="H251" s="20">
        <f>$E251/$I$1*1000</f>
        <v>2.1276960263371586E-2</v>
      </c>
    </row>
    <row r="252" spans="1:8" x14ac:dyDescent="0.25">
      <c r="A252" s="3"/>
      <c r="B252" s="2"/>
      <c r="C252" s="55"/>
      <c r="D252" s="55"/>
      <c r="E252" s="55"/>
      <c r="F252" s="55"/>
      <c r="G252" s="56"/>
      <c r="H252" s="23"/>
    </row>
    <row r="253" spans="1:8" x14ac:dyDescent="0.25">
      <c r="A253" s="3" t="s">
        <v>426</v>
      </c>
      <c r="B253" s="3" t="s">
        <v>427</v>
      </c>
      <c r="C253" s="54">
        <v>40000</v>
      </c>
      <c r="D253" s="54">
        <v>34172.660000000003</v>
      </c>
      <c r="E253" s="54">
        <v>45000</v>
      </c>
      <c r="F253" s="55">
        <f>E253-C253</f>
        <v>5000</v>
      </c>
      <c r="G253" s="56">
        <v>0.125</v>
      </c>
      <c r="H253" s="9"/>
    </row>
    <row r="254" spans="1:8" x14ac:dyDescent="0.25">
      <c r="A254" s="3" t="s">
        <v>428</v>
      </c>
      <c r="B254" s="3" t="s">
        <v>429</v>
      </c>
      <c r="C254" s="54">
        <v>25000</v>
      </c>
      <c r="D254" s="54">
        <v>28775</v>
      </c>
      <c r="E254" s="54">
        <v>36500</v>
      </c>
      <c r="F254" s="55">
        <f t="shared" ref="F254:F262" si="32">E254-C254</f>
        <v>11500</v>
      </c>
      <c r="G254" s="56">
        <v>0.46</v>
      </c>
      <c r="H254" s="9"/>
    </row>
    <row r="255" spans="1:8" x14ac:dyDescent="0.25">
      <c r="A255" s="3" t="s">
        <v>430</v>
      </c>
      <c r="B255" s="3" t="s">
        <v>431</v>
      </c>
      <c r="C255" s="54">
        <v>1500</v>
      </c>
      <c r="D255" s="54">
        <v>1250</v>
      </c>
      <c r="E255" s="54">
        <v>0</v>
      </c>
      <c r="F255" s="55">
        <f t="shared" si="32"/>
        <v>-1500</v>
      </c>
      <c r="G255" s="56">
        <v>-1</v>
      </c>
      <c r="H255" s="9"/>
    </row>
    <row r="256" spans="1:8" x14ac:dyDescent="0.25">
      <c r="A256" s="3" t="s">
        <v>432</v>
      </c>
      <c r="B256" s="3" t="s">
        <v>433</v>
      </c>
      <c r="C256" s="54">
        <v>6271</v>
      </c>
      <c r="D256" s="54">
        <v>4911.26</v>
      </c>
      <c r="E256" s="54">
        <v>6271</v>
      </c>
      <c r="F256" s="55">
        <f t="shared" si="32"/>
        <v>0</v>
      </c>
      <c r="G256" s="56">
        <v>0</v>
      </c>
      <c r="H256" s="9"/>
    </row>
    <row r="257" spans="1:8" x14ac:dyDescent="0.25">
      <c r="A257" s="3" t="s">
        <v>434</v>
      </c>
      <c r="B257" s="3" t="s">
        <v>435</v>
      </c>
      <c r="C257" s="54">
        <v>10000</v>
      </c>
      <c r="D257" s="54">
        <v>2867.49</v>
      </c>
      <c r="E257" s="54">
        <v>10000</v>
      </c>
      <c r="F257" s="55">
        <f t="shared" si="32"/>
        <v>0</v>
      </c>
      <c r="G257" s="56">
        <v>0</v>
      </c>
      <c r="H257" s="9"/>
    </row>
    <row r="258" spans="1:8" x14ac:dyDescent="0.25">
      <c r="A258" s="3" t="s">
        <v>436</v>
      </c>
      <c r="B258" s="3" t="s">
        <v>437</v>
      </c>
      <c r="C258" s="54">
        <v>2500</v>
      </c>
      <c r="D258" s="54">
        <v>4524.1099999999997</v>
      </c>
      <c r="E258" s="54">
        <v>2500</v>
      </c>
      <c r="F258" s="55">
        <f t="shared" si="32"/>
        <v>0</v>
      </c>
      <c r="G258" s="56">
        <v>0</v>
      </c>
      <c r="H258" s="9"/>
    </row>
    <row r="259" spans="1:8" x14ac:dyDescent="0.25">
      <c r="A259" s="3" t="s">
        <v>438</v>
      </c>
      <c r="B259" s="3" t="s">
        <v>439</v>
      </c>
      <c r="C259" s="54">
        <v>7000</v>
      </c>
      <c r="D259" s="54">
        <v>7565.11</v>
      </c>
      <c r="E259" s="54">
        <v>7000</v>
      </c>
      <c r="F259" s="55">
        <f t="shared" si="32"/>
        <v>0</v>
      </c>
      <c r="G259" s="56">
        <v>0</v>
      </c>
      <c r="H259" s="9"/>
    </row>
    <row r="260" spans="1:8" x14ac:dyDescent="0.25">
      <c r="A260" s="3" t="s">
        <v>440</v>
      </c>
      <c r="B260" s="3" t="s">
        <v>441</v>
      </c>
      <c r="C260" s="54">
        <v>8000</v>
      </c>
      <c r="D260" s="54">
        <v>7160.32</v>
      </c>
      <c r="E260" s="54">
        <v>8000</v>
      </c>
      <c r="F260" s="55">
        <f t="shared" si="32"/>
        <v>0</v>
      </c>
      <c r="G260" s="56">
        <v>0</v>
      </c>
      <c r="H260" s="9"/>
    </row>
    <row r="261" spans="1:8" x14ac:dyDescent="0.25">
      <c r="A261" s="3" t="s">
        <v>442</v>
      </c>
      <c r="B261" s="3" t="s">
        <v>443</v>
      </c>
      <c r="C261" s="54">
        <v>1500</v>
      </c>
      <c r="D261" s="54">
        <v>1659.65</v>
      </c>
      <c r="E261" s="54">
        <v>2000</v>
      </c>
      <c r="F261" s="55">
        <f t="shared" si="32"/>
        <v>500</v>
      </c>
      <c r="G261" s="56">
        <v>0.33329999999999999</v>
      </c>
      <c r="H261" s="9"/>
    </row>
    <row r="262" spans="1:8" ht="15.75" thickBot="1" x14ac:dyDescent="0.3">
      <c r="A262" s="3" t="s">
        <v>444</v>
      </c>
      <c r="B262" s="15" t="s">
        <v>445</v>
      </c>
      <c r="C262" s="60">
        <v>2500</v>
      </c>
      <c r="D262" s="60">
        <v>601</v>
      </c>
      <c r="E262" s="60">
        <v>2500</v>
      </c>
      <c r="F262" s="55">
        <f t="shared" si="32"/>
        <v>0</v>
      </c>
      <c r="G262" s="61">
        <v>0</v>
      </c>
      <c r="H262" s="24"/>
    </row>
    <row r="263" spans="1:8" ht="15.75" thickBot="1" x14ac:dyDescent="0.3">
      <c r="A263" s="21"/>
      <c r="B263" s="18" t="s">
        <v>585</v>
      </c>
      <c r="C263" s="65">
        <f>SUM(C253:C262)</f>
        <v>104271</v>
      </c>
      <c r="D263" s="65">
        <f t="shared" ref="D263:E263" si="33">SUM(D253:D262)</f>
        <v>93486.6</v>
      </c>
      <c r="E263" s="65">
        <f t="shared" si="33"/>
        <v>119771</v>
      </c>
      <c r="F263" s="65">
        <f>SUM(F253:F262)</f>
        <v>15500</v>
      </c>
      <c r="G263" s="66">
        <v>0.1487</v>
      </c>
      <c r="H263" s="20">
        <f>$E263/$I$1*1000</f>
        <v>0.21929700770220797</v>
      </c>
    </row>
    <row r="264" spans="1:8" x14ac:dyDescent="0.25">
      <c r="A264" s="3"/>
      <c r="B264" s="2"/>
      <c r="C264" s="55"/>
      <c r="D264" s="55"/>
      <c r="E264" s="55"/>
      <c r="F264" s="55"/>
      <c r="G264" s="56"/>
      <c r="H264" s="23"/>
    </row>
    <row r="265" spans="1:8" x14ac:dyDescent="0.25">
      <c r="A265" s="3" t="s">
        <v>446</v>
      </c>
      <c r="B265" s="3" t="s">
        <v>447</v>
      </c>
      <c r="C265" s="54">
        <v>4000</v>
      </c>
      <c r="D265" s="54">
        <v>3396.83</v>
      </c>
      <c r="E265" s="54">
        <v>4800</v>
      </c>
      <c r="F265" s="55">
        <f>E265-C265</f>
        <v>800</v>
      </c>
      <c r="G265" s="56">
        <v>0.2</v>
      </c>
      <c r="H265" s="9"/>
    </row>
    <row r="266" spans="1:8" x14ac:dyDescent="0.25">
      <c r="A266" s="3" t="s">
        <v>448</v>
      </c>
      <c r="B266" s="3" t="s">
        <v>449</v>
      </c>
      <c r="C266" s="54">
        <v>306</v>
      </c>
      <c r="D266" s="54">
        <v>267.56</v>
      </c>
      <c r="E266" s="54">
        <v>375</v>
      </c>
      <c r="F266" s="55">
        <f t="shared" ref="F266:F270" si="34">E266-C266</f>
        <v>69</v>
      </c>
      <c r="G266" s="56">
        <v>0.22550000000000001</v>
      </c>
      <c r="H266" s="9"/>
    </row>
    <row r="267" spans="1:8" x14ac:dyDescent="0.25">
      <c r="A267" s="3" t="s">
        <v>450</v>
      </c>
      <c r="B267" s="3" t="s">
        <v>451</v>
      </c>
      <c r="C267" s="54">
        <v>600</v>
      </c>
      <c r="D267" s="54">
        <v>483.76</v>
      </c>
      <c r="E267" s="54">
        <v>600</v>
      </c>
      <c r="F267" s="55">
        <f t="shared" si="34"/>
        <v>0</v>
      </c>
      <c r="G267" s="56">
        <v>0</v>
      </c>
      <c r="H267" s="9"/>
    </row>
    <row r="268" spans="1:8" x14ac:dyDescent="0.25">
      <c r="A268" s="3" t="s">
        <v>452</v>
      </c>
      <c r="B268" s="3" t="s">
        <v>453</v>
      </c>
      <c r="C268" s="54">
        <v>0</v>
      </c>
      <c r="D268" s="54">
        <v>45</v>
      </c>
      <c r="E268" s="54">
        <v>0</v>
      </c>
      <c r="F268" s="55">
        <f t="shared" si="34"/>
        <v>0</v>
      </c>
      <c r="G268" s="56">
        <v>0</v>
      </c>
      <c r="H268" s="9"/>
    </row>
    <row r="269" spans="1:8" x14ac:dyDescent="0.25">
      <c r="A269" s="3" t="s">
        <v>454</v>
      </c>
      <c r="B269" s="3" t="s">
        <v>455</v>
      </c>
      <c r="C269" s="54">
        <v>500</v>
      </c>
      <c r="D269" s="54">
        <v>0</v>
      </c>
      <c r="E269" s="54">
        <v>500</v>
      </c>
      <c r="F269" s="55">
        <f t="shared" si="34"/>
        <v>0</v>
      </c>
      <c r="G269" s="56">
        <v>0</v>
      </c>
      <c r="H269" s="9"/>
    </row>
    <row r="270" spans="1:8" ht="15.75" thickBot="1" x14ac:dyDescent="0.3">
      <c r="A270" s="3" t="s">
        <v>456</v>
      </c>
      <c r="B270" s="15" t="s">
        <v>457</v>
      </c>
      <c r="C270" s="60">
        <v>500</v>
      </c>
      <c r="D270" s="60">
        <v>113.75</v>
      </c>
      <c r="E270" s="60">
        <v>500</v>
      </c>
      <c r="F270" s="55">
        <f t="shared" si="34"/>
        <v>0</v>
      </c>
      <c r="G270" s="61">
        <v>0</v>
      </c>
      <c r="H270" s="24"/>
    </row>
    <row r="271" spans="1:8" ht="15.75" thickBot="1" x14ac:dyDescent="0.3">
      <c r="A271" s="21"/>
      <c r="B271" s="18" t="s">
        <v>586</v>
      </c>
      <c r="C271" s="65">
        <f>SUM(C265:C270)</f>
        <v>5906</v>
      </c>
      <c r="D271" s="65">
        <f t="shared" ref="D271:E271" si="35">SUM(D265:D270)</f>
        <v>4306.8999999999996</v>
      </c>
      <c r="E271" s="65">
        <f t="shared" si="35"/>
        <v>6775</v>
      </c>
      <c r="F271" s="65">
        <f>SUM(F265:F270)</f>
        <v>869</v>
      </c>
      <c r="G271" s="66">
        <v>0.1474</v>
      </c>
      <c r="H271" s="20">
        <f>$E271/$I$1*1000</f>
        <v>1.2404816083880563E-2</v>
      </c>
    </row>
    <row r="272" spans="1:8" x14ac:dyDescent="0.25">
      <c r="A272" s="3"/>
      <c r="B272" s="2"/>
      <c r="C272" s="55"/>
      <c r="D272" s="55"/>
      <c r="E272" s="55"/>
      <c r="F272" s="55"/>
      <c r="G272" s="56"/>
      <c r="H272" s="23"/>
    </row>
    <row r="273" spans="1:8" x14ac:dyDescent="0.25">
      <c r="A273" s="3" t="s">
        <v>470</v>
      </c>
      <c r="B273" s="3" t="s">
        <v>471</v>
      </c>
      <c r="C273" s="54">
        <v>29741</v>
      </c>
      <c r="D273" s="54">
        <v>25309.72</v>
      </c>
      <c r="E273" s="54">
        <v>14400</v>
      </c>
      <c r="F273" s="55">
        <f>E273-C273</f>
        <v>-15341</v>
      </c>
      <c r="G273" s="56">
        <v>-0.51580000000000004</v>
      </c>
      <c r="H273" s="9"/>
    </row>
    <row r="274" spans="1:8" x14ac:dyDescent="0.25">
      <c r="A274" s="3" t="s">
        <v>472</v>
      </c>
      <c r="B274" s="3" t="s">
        <v>473</v>
      </c>
      <c r="C274" s="54">
        <v>2275</v>
      </c>
      <c r="D274" s="54">
        <v>1826.79</v>
      </c>
      <c r="E274" s="54">
        <v>2275</v>
      </c>
      <c r="F274" s="55">
        <f t="shared" ref="F274:F281" si="36">E274-C274</f>
        <v>0</v>
      </c>
      <c r="G274" s="56">
        <v>0</v>
      </c>
      <c r="H274" s="9"/>
    </row>
    <row r="275" spans="1:8" x14ac:dyDescent="0.25">
      <c r="A275" s="3" t="s">
        <v>474</v>
      </c>
      <c r="B275" s="3" t="s">
        <v>475</v>
      </c>
      <c r="C275" s="54">
        <v>4024</v>
      </c>
      <c r="D275" s="54">
        <v>2879.16</v>
      </c>
      <c r="E275" s="54">
        <v>0</v>
      </c>
      <c r="F275" s="55">
        <f t="shared" si="36"/>
        <v>-4024</v>
      </c>
      <c r="G275" s="56">
        <v>-1</v>
      </c>
      <c r="H275" s="9"/>
    </row>
    <row r="276" spans="1:8" x14ac:dyDescent="0.25">
      <c r="A276" s="3" t="s">
        <v>476</v>
      </c>
      <c r="B276" s="3" t="s">
        <v>477</v>
      </c>
      <c r="C276" s="54">
        <v>18000</v>
      </c>
      <c r="D276" s="54">
        <v>142.13999999999999</v>
      </c>
      <c r="E276" s="54">
        <v>30000</v>
      </c>
      <c r="F276" s="55">
        <f t="shared" si="36"/>
        <v>12000</v>
      </c>
      <c r="G276" s="56">
        <v>0.66669999999999996</v>
      </c>
      <c r="H276" s="9"/>
    </row>
    <row r="277" spans="1:8" x14ac:dyDescent="0.25">
      <c r="A277" s="3" t="s">
        <v>576</v>
      </c>
      <c r="B277" s="3" t="s">
        <v>575</v>
      </c>
      <c r="C277" s="54">
        <v>0</v>
      </c>
      <c r="D277" s="54">
        <v>23312.22</v>
      </c>
      <c r="E277" s="54">
        <v>600</v>
      </c>
      <c r="F277" s="55">
        <f t="shared" si="36"/>
        <v>600</v>
      </c>
      <c r="G277" s="56">
        <v>1</v>
      </c>
      <c r="H277" s="9"/>
    </row>
    <row r="278" spans="1:8" x14ac:dyDescent="0.25">
      <c r="A278" s="3" t="s">
        <v>478</v>
      </c>
      <c r="B278" s="3" t="s">
        <v>479</v>
      </c>
      <c r="C278" s="54">
        <v>18000</v>
      </c>
      <c r="D278" s="54">
        <v>555.41999999999996</v>
      </c>
      <c r="E278" s="54">
        <v>1000</v>
      </c>
      <c r="F278" s="55">
        <f t="shared" si="36"/>
        <v>-17000</v>
      </c>
      <c r="G278" s="56">
        <v>-0.5</v>
      </c>
      <c r="H278" s="9"/>
    </row>
    <row r="279" spans="1:8" x14ac:dyDescent="0.25">
      <c r="A279" s="3" t="s">
        <v>480</v>
      </c>
      <c r="B279" s="3" t="s">
        <v>481</v>
      </c>
      <c r="C279" s="54">
        <v>3500</v>
      </c>
      <c r="D279" s="54">
        <v>1833.57</v>
      </c>
      <c r="E279" s="54">
        <v>2000</v>
      </c>
      <c r="F279" s="55">
        <f t="shared" si="36"/>
        <v>-1500</v>
      </c>
      <c r="G279" s="56">
        <v>-0.42859999999999998</v>
      </c>
      <c r="H279" s="9"/>
    </row>
    <row r="280" spans="1:8" x14ac:dyDescent="0.25">
      <c r="A280" s="3" t="s">
        <v>482</v>
      </c>
      <c r="B280" s="3" t="s">
        <v>483</v>
      </c>
      <c r="C280" s="54">
        <v>1500</v>
      </c>
      <c r="D280" s="54">
        <v>2020.73</v>
      </c>
      <c r="E280" s="54">
        <v>3500</v>
      </c>
      <c r="F280" s="55">
        <f t="shared" si="36"/>
        <v>2000</v>
      </c>
      <c r="G280" s="56">
        <v>1.3332999999999999</v>
      </c>
      <c r="H280" s="9"/>
    </row>
    <row r="281" spans="1:8" ht="15.75" thickBot="1" x14ac:dyDescent="0.3">
      <c r="A281" s="3" t="s">
        <v>484</v>
      </c>
      <c r="B281" s="15" t="s">
        <v>485</v>
      </c>
      <c r="C281" s="60">
        <v>1500</v>
      </c>
      <c r="D281" s="60">
        <v>2274.61</v>
      </c>
      <c r="E281" s="60">
        <v>3500</v>
      </c>
      <c r="F281" s="55">
        <f t="shared" si="36"/>
        <v>2000</v>
      </c>
      <c r="G281" s="61">
        <v>1.3332999999999999</v>
      </c>
      <c r="H281" s="24"/>
    </row>
    <row r="282" spans="1:8" ht="15.75" thickBot="1" x14ac:dyDescent="0.3">
      <c r="A282" s="21"/>
      <c r="B282" s="18" t="s">
        <v>587</v>
      </c>
      <c r="C282" s="65">
        <f>SUM(C273:C281)</f>
        <v>78540</v>
      </c>
      <c r="D282" s="65">
        <f t="shared" ref="D282:E282" si="37">SUM(D273:D281)</f>
        <v>60154.36</v>
      </c>
      <c r="E282" s="65">
        <f t="shared" si="37"/>
        <v>57275</v>
      </c>
      <c r="F282" s="65">
        <f>SUM(F273:F281)</f>
        <v>-21265</v>
      </c>
      <c r="G282" s="66">
        <v>-8.4199999999999997E-2</v>
      </c>
      <c r="H282" s="20">
        <f>$E282/$I$1*1000</f>
        <v>0.10486875884933716</v>
      </c>
    </row>
    <row r="283" spans="1:8" x14ac:dyDescent="0.25">
      <c r="A283" s="3"/>
      <c r="B283" s="2"/>
      <c r="C283" s="55"/>
      <c r="D283" s="55"/>
      <c r="E283" s="55"/>
      <c r="F283" s="55"/>
      <c r="G283" s="56"/>
      <c r="H283" s="23"/>
    </row>
    <row r="284" spans="1:8" x14ac:dyDescent="0.25">
      <c r="A284" s="3" t="s">
        <v>486</v>
      </c>
      <c r="B284" s="3" t="s">
        <v>487</v>
      </c>
      <c r="C284" s="54">
        <v>38500</v>
      </c>
      <c r="D284" s="54">
        <v>26286.42</v>
      </c>
      <c r="E284" s="54">
        <v>30000</v>
      </c>
      <c r="F284" s="55">
        <f>E284-C284</f>
        <v>-8500</v>
      </c>
      <c r="G284" s="56">
        <v>-0.2208</v>
      </c>
      <c r="H284" s="9"/>
    </row>
    <row r="285" spans="1:8" x14ac:dyDescent="0.25">
      <c r="A285" s="3" t="s">
        <v>488</v>
      </c>
      <c r="B285" s="3" t="s">
        <v>489</v>
      </c>
      <c r="C285" s="54">
        <v>50470</v>
      </c>
      <c r="D285" s="54">
        <v>51026.91</v>
      </c>
      <c r="E285" s="54">
        <v>58656</v>
      </c>
      <c r="F285" s="55">
        <f t="shared" ref="F285:F297" si="38">E285-C285</f>
        <v>8186</v>
      </c>
      <c r="G285" s="56">
        <v>0.16220000000000001</v>
      </c>
      <c r="H285" s="9"/>
    </row>
    <row r="286" spans="1:8" x14ac:dyDescent="0.25">
      <c r="A286" s="3" t="s">
        <v>490</v>
      </c>
      <c r="B286" s="3" t="s">
        <v>491</v>
      </c>
      <c r="C286" s="54">
        <v>0</v>
      </c>
      <c r="D286" s="54">
        <v>7502.76</v>
      </c>
      <c r="E286" s="54">
        <v>8504</v>
      </c>
      <c r="F286" s="55">
        <f t="shared" si="38"/>
        <v>8504</v>
      </c>
      <c r="G286" s="56">
        <v>1</v>
      </c>
      <c r="H286" s="9"/>
    </row>
    <row r="287" spans="1:8" x14ac:dyDescent="0.25">
      <c r="A287" s="3" t="s">
        <v>492</v>
      </c>
      <c r="B287" s="3" t="s">
        <v>493</v>
      </c>
      <c r="C287" s="54">
        <v>0</v>
      </c>
      <c r="D287" s="54">
        <v>6693.36</v>
      </c>
      <c r="E287" s="54">
        <v>7479</v>
      </c>
      <c r="F287" s="55">
        <f t="shared" si="38"/>
        <v>7479</v>
      </c>
      <c r="G287" s="56">
        <v>1</v>
      </c>
      <c r="H287" s="9"/>
    </row>
    <row r="288" spans="1:8" x14ac:dyDescent="0.25">
      <c r="A288" s="3" t="s">
        <v>494</v>
      </c>
      <c r="B288" s="3" t="s">
        <v>495</v>
      </c>
      <c r="C288" s="54">
        <v>0</v>
      </c>
      <c r="D288" s="54">
        <v>0</v>
      </c>
      <c r="E288" s="54">
        <v>0</v>
      </c>
      <c r="F288" s="55">
        <f t="shared" si="38"/>
        <v>0</v>
      </c>
      <c r="G288" s="56">
        <v>0</v>
      </c>
      <c r="H288" s="9"/>
    </row>
    <row r="289" spans="1:9" x14ac:dyDescent="0.25">
      <c r="A289" s="3" t="s">
        <v>496</v>
      </c>
      <c r="B289" s="3" t="s">
        <v>497</v>
      </c>
      <c r="C289" s="54">
        <v>58800</v>
      </c>
      <c r="D289" s="54">
        <v>65191.16</v>
      </c>
      <c r="E289" s="54">
        <v>65000</v>
      </c>
      <c r="F289" s="55">
        <f t="shared" si="38"/>
        <v>6200</v>
      </c>
      <c r="G289" s="56">
        <v>0.10539999999999999</v>
      </c>
      <c r="H289" s="9"/>
    </row>
    <row r="290" spans="1:9" x14ac:dyDescent="0.25">
      <c r="A290" s="3" t="s">
        <v>498</v>
      </c>
      <c r="B290" s="3" t="s">
        <v>499</v>
      </c>
      <c r="C290" s="54">
        <v>0</v>
      </c>
      <c r="D290" s="54">
        <v>4987.17</v>
      </c>
      <c r="E290" s="54">
        <v>4973</v>
      </c>
      <c r="F290" s="55">
        <f t="shared" si="38"/>
        <v>4973</v>
      </c>
      <c r="G290" s="56">
        <v>1</v>
      </c>
      <c r="H290" s="9"/>
    </row>
    <row r="291" spans="1:9" x14ac:dyDescent="0.25">
      <c r="A291" s="3" t="s">
        <v>500</v>
      </c>
      <c r="B291" s="3" t="s">
        <v>501</v>
      </c>
      <c r="C291" s="54">
        <v>15000</v>
      </c>
      <c r="D291" s="54">
        <v>16524.5</v>
      </c>
      <c r="E291" s="54">
        <v>18000</v>
      </c>
      <c r="F291" s="55">
        <f t="shared" si="38"/>
        <v>3000</v>
      </c>
      <c r="G291" s="56">
        <v>0.2</v>
      </c>
      <c r="H291" s="9"/>
    </row>
    <row r="292" spans="1:9" x14ac:dyDescent="0.25">
      <c r="A292" s="3" t="s">
        <v>502</v>
      </c>
      <c r="B292" s="3" t="s">
        <v>503</v>
      </c>
      <c r="C292" s="54">
        <v>5000</v>
      </c>
      <c r="D292" s="54">
        <v>5544.08</v>
      </c>
      <c r="E292" s="54">
        <v>5750</v>
      </c>
      <c r="F292" s="55">
        <f t="shared" si="38"/>
        <v>750</v>
      </c>
      <c r="G292" s="56">
        <v>0.15</v>
      </c>
      <c r="H292" s="9"/>
    </row>
    <row r="293" spans="1:9" x14ac:dyDescent="0.25">
      <c r="A293" s="3" t="s">
        <v>504</v>
      </c>
      <c r="B293" s="3" t="s">
        <v>505</v>
      </c>
      <c r="C293" s="54">
        <v>6000</v>
      </c>
      <c r="D293" s="54">
        <v>9418.01</v>
      </c>
      <c r="E293" s="54">
        <v>10000</v>
      </c>
      <c r="F293" s="55">
        <f t="shared" si="38"/>
        <v>4000</v>
      </c>
      <c r="G293" s="56">
        <v>0.66669999999999996</v>
      </c>
      <c r="H293" s="9"/>
    </row>
    <row r="294" spans="1:9" x14ac:dyDescent="0.25">
      <c r="A294" s="3" t="s">
        <v>506</v>
      </c>
      <c r="B294" s="3" t="s">
        <v>507</v>
      </c>
      <c r="C294" s="54">
        <v>6000</v>
      </c>
      <c r="D294" s="54">
        <v>5441.49</v>
      </c>
      <c r="E294" s="54">
        <v>6000</v>
      </c>
      <c r="F294" s="55">
        <f t="shared" si="38"/>
        <v>0</v>
      </c>
      <c r="G294" s="56">
        <v>0</v>
      </c>
      <c r="H294" s="9"/>
    </row>
    <row r="295" spans="1:9" x14ac:dyDescent="0.25">
      <c r="A295" s="3" t="s">
        <v>508</v>
      </c>
      <c r="B295" s="3" t="s">
        <v>509</v>
      </c>
      <c r="C295" s="54">
        <v>700</v>
      </c>
      <c r="D295" s="54">
        <v>441.85</v>
      </c>
      <c r="E295" s="54">
        <v>500</v>
      </c>
      <c r="F295" s="55">
        <f t="shared" si="38"/>
        <v>-200</v>
      </c>
      <c r="G295" s="56">
        <v>-0.28570000000000001</v>
      </c>
      <c r="H295" s="9"/>
    </row>
    <row r="296" spans="1:9" x14ac:dyDescent="0.25">
      <c r="A296" s="3" t="s">
        <v>510</v>
      </c>
      <c r="B296" s="3" t="s">
        <v>511</v>
      </c>
      <c r="C296" s="54">
        <v>4000</v>
      </c>
      <c r="D296" s="54">
        <v>2695.52</v>
      </c>
      <c r="E296" s="54">
        <v>4000</v>
      </c>
      <c r="F296" s="55">
        <f t="shared" si="38"/>
        <v>0</v>
      </c>
      <c r="G296" s="56">
        <v>0</v>
      </c>
      <c r="H296" s="9"/>
      <c r="I296" s="68" t="e">
        <f>#REF!-#REF!</f>
        <v>#REF!</v>
      </c>
    </row>
    <row r="297" spans="1:9" ht="15.75" thickBot="1" x14ac:dyDescent="0.3">
      <c r="A297" s="3" t="s">
        <v>512</v>
      </c>
      <c r="B297" s="15" t="s">
        <v>513</v>
      </c>
      <c r="C297" s="60">
        <v>2000</v>
      </c>
      <c r="D297" s="60">
        <v>1072.1199999999999</v>
      </c>
      <c r="E297" s="60">
        <v>2000</v>
      </c>
      <c r="F297" s="55">
        <f t="shared" si="38"/>
        <v>0</v>
      </c>
      <c r="G297" s="61">
        <v>0</v>
      </c>
      <c r="H297" s="24"/>
    </row>
    <row r="298" spans="1:9" ht="15.75" thickBot="1" x14ac:dyDescent="0.3">
      <c r="A298" s="21"/>
      <c r="B298" s="18" t="s">
        <v>588</v>
      </c>
      <c r="C298" s="65">
        <f>SUM(C284:C297)</f>
        <v>186470</v>
      </c>
      <c r="D298" s="65">
        <f t="shared" ref="D298:E298" si="39">SUM(D284:D297)</f>
        <v>202825.34999999998</v>
      </c>
      <c r="E298" s="65">
        <f t="shared" si="39"/>
        <v>220862</v>
      </c>
      <c r="F298" s="65">
        <f>SUM(F284:F297)</f>
        <v>34392</v>
      </c>
      <c r="G298" s="66">
        <v>0.18440000000000001</v>
      </c>
      <c r="H298" s="20">
        <f>$E298/$I$1*1000</f>
        <v>0.40439151142701535</v>
      </c>
    </row>
    <row r="299" spans="1:9" ht="15.75" thickBot="1" x14ac:dyDescent="0.3">
      <c r="A299" s="3"/>
      <c r="B299" s="25"/>
      <c r="C299" s="53"/>
      <c r="D299" s="53"/>
      <c r="E299" s="53"/>
      <c r="F299" s="53"/>
      <c r="G299" s="61"/>
      <c r="H299" s="26"/>
      <c r="I299" t="e">
        <f>(E310-#REF!)/E310*100</f>
        <v>#REF!</v>
      </c>
    </row>
    <row r="300" spans="1:9" ht="15.75" thickBot="1" x14ac:dyDescent="0.3">
      <c r="A300" s="21" t="s">
        <v>514</v>
      </c>
      <c r="B300" s="18" t="s">
        <v>589</v>
      </c>
      <c r="C300" s="65">
        <v>190500</v>
      </c>
      <c r="D300" s="65">
        <v>190500</v>
      </c>
      <c r="E300" s="65">
        <v>209300</v>
      </c>
      <c r="F300" s="65">
        <f>E300-C300</f>
        <v>18800</v>
      </c>
      <c r="G300" s="66">
        <v>9.8699999999999996E-2</v>
      </c>
      <c r="H300" s="20">
        <f>$E300/$I$1*1000</f>
        <v>0.383221845956635</v>
      </c>
    </row>
    <row r="301" spans="1:9" ht="15.75" thickBot="1" x14ac:dyDescent="0.3">
      <c r="A301" s="3"/>
      <c r="B301" s="8"/>
      <c r="C301" s="53"/>
      <c r="D301" s="53"/>
      <c r="E301" s="53"/>
      <c r="F301" s="53"/>
      <c r="G301" s="61"/>
      <c r="H301" s="26"/>
    </row>
    <row r="302" spans="1:9" ht="15.75" thickBot="1" x14ac:dyDescent="0.3">
      <c r="A302" s="21" t="s">
        <v>515</v>
      </c>
      <c r="B302" s="18" t="s">
        <v>590</v>
      </c>
      <c r="C302" s="65">
        <v>9650</v>
      </c>
      <c r="D302" s="65">
        <v>9650</v>
      </c>
      <c r="E302" s="65">
        <v>12000</v>
      </c>
      <c r="F302" s="65">
        <f>E302-C302</f>
        <v>2350</v>
      </c>
      <c r="G302" s="66">
        <v>0.24349999999999999</v>
      </c>
      <c r="H302" s="20">
        <f>$E302/$I$1*1000</f>
        <v>2.1971629964068897E-2</v>
      </c>
    </row>
    <row r="303" spans="1:9" ht="15.75" thickBot="1" x14ac:dyDescent="0.3">
      <c r="A303" s="3"/>
      <c r="B303" s="8"/>
      <c r="C303" s="53"/>
      <c r="D303" s="53"/>
      <c r="E303" s="53"/>
      <c r="F303" s="53"/>
      <c r="G303" s="61"/>
      <c r="H303" s="26"/>
    </row>
    <row r="304" spans="1:9" ht="15.75" thickBot="1" x14ac:dyDescent="0.3">
      <c r="A304" s="21" t="s">
        <v>516</v>
      </c>
      <c r="B304" s="18" t="s">
        <v>591</v>
      </c>
      <c r="C304" s="65">
        <v>1120</v>
      </c>
      <c r="D304" s="65">
        <v>1086.33</v>
      </c>
      <c r="E304" s="65">
        <v>1120</v>
      </c>
      <c r="F304" s="65">
        <f>E304-C304</f>
        <v>0</v>
      </c>
      <c r="G304" s="66">
        <v>0</v>
      </c>
      <c r="H304" s="20">
        <f>$E304/$I$1*1000</f>
        <v>2.0506854633130967E-3</v>
      </c>
    </row>
    <row r="305" spans="1:8" ht="15.75" thickBot="1" x14ac:dyDescent="0.3">
      <c r="A305" s="3"/>
      <c r="B305" s="8"/>
      <c r="C305" s="53"/>
      <c r="D305" s="53"/>
      <c r="E305" s="53"/>
      <c r="F305" s="53"/>
      <c r="G305" s="61"/>
      <c r="H305" s="26"/>
    </row>
    <row r="306" spans="1:8" ht="15.75" thickBot="1" x14ac:dyDescent="0.3">
      <c r="A306" s="21" t="s">
        <v>517</v>
      </c>
      <c r="B306" s="18" t="s">
        <v>518</v>
      </c>
      <c r="C306" s="65">
        <v>20000</v>
      </c>
      <c r="D306" s="65">
        <v>0</v>
      </c>
      <c r="E306" s="65">
        <v>15000</v>
      </c>
      <c r="F306" s="65">
        <f>E306-C306</f>
        <v>-5000</v>
      </c>
      <c r="G306" s="66">
        <v>-0.25</v>
      </c>
      <c r="H306" s="20">
        <f>$E306/$I$1*1000</f>
        <v>2.7464537455086119E-2</v>
      </c>
    </row>
    <row r="307" spans="1:8" ht="15.75" thickBot="1" x14ac:dyDescent="0.3">
      <c r="A307" s="3"/>
      <c r="B307" s="8"/>
      <c r="C307" s="53"/>
      <c r="D307" s="53"/>
      <c r="E307" s="53"/>
      <c r="F307" s="53"/>
      <c r="G307" s="61"/>
      <c r="H307" s="26"/>
    </row>
    <row r="308" spans="1:8" ht="15.75" thickBot="1" x14ac:dyDescent="0.3">
      <c r="A308" s="21" t="s">
        <v>519</v>
      </c>
      <c r="B308" s="18" t="s">
        <v>592</v>
      </c>
      <c r="C308" s="65">
        <v>41112</v>
      </c>
      <c r="D308" s="65">
        <v>41024.699999999997</v>
      </c>
      <c r="E308" s="65">
        <v>40336.01</v>
      </c>
      <c r="F308" s="65">
        <f>E308-C308</f>
        <v>-775.98999999999796</v>
      </c>
      <c r="G308" s="66">
        <v>1.89E-2</v>
      </c>
      <c r="H308" s="20">
        <f>$E308/$I$1*1000</f>
        <v>7.3853990495581889E-2</v>
      </c>
    </row>
    <row r="309" spans="1:8" ht="15.75" thickBot="1" x14ac:dyDescent="0.3">
      <c r="A309" s="3"/>
      <c r="B309" s="8"/>
      <c r="C309" s="53"/>
      <c r="D309" s="53"/>
      <c r="E309" s="53"/>
      <c r="F309" s="53"/>
      <c r="G309" s="61"/>
      <c r="H309" s="26"/>
    </row>
    <row r="310" spans="1:8" ht="16.5" thickBot="1" x14ac:dyDescent="0.3">
      <c r="A310" s="21"/>
      <c r="B310" s="27" t="s">
        <v>556</v>
      </c>
      <c r="C310" s="69">
        <f>SUM(C27,C46,C64,C76,C80,C94,C104,C112,C121,C126,C128,C156,C181,C190,C194,C198,C240,C244,C251,C263,C271,C282,C298,C300,C302,C304,C306,C308)</f>
        <v>3759257</v>
      </c>
      <c r="D310" s="69">
        <f t="shared" ref="D310:E310" si="40">SUM(D27,D46,D64,D76,D80,D94,D104,D112,D121,D126,D128,D156,D181,D190,D194,D198,D240,D244,D251,D263,D271,D282,D298,D300,D302,D304,D306,D308)</f>
        <v>3328871.4099999997</v>
      </c>
      <c r="E310" s="69">
        <f t="shared" si="40"/>
        <v>3980030.61</v>
      </c>
      <c r="F310" s="69">
        <f>E310-C310</f>
        <v>220773.60999999987</v>
      </c>
      <c r="G310" s="70">
        <v>5.4899999999999997E-2</v>
      </c>
      <c r="H310" s="30">
        <f>$E310/$I$1*1000</f>
        <v>7.2873133173822842</v>
      </c>
    </row>
    <row r="311" spans="1:8" ht="15.75" thickBot="1" x14ac:dyDescent="0.3">
      <c r="A311" s="3"/>
      <c r="B311" s="25"/>
      <c r="C311" s="53"/>
      <c r="D311" s="53"/>
      <c r="E311" s="53"/>
      <c r="F311" s="53"/>
      <c r="G311" s="61"/>
      <c r="H311" s="26"/>
    </row>
    <row r="312" spans="1:8" ht="15.75" thickBot="1" x14ac:dyDescent="0.3">
      <c r="A312" s="21" t="s">
        <v>520</v>
      </c>
      <c r="B312" s="18" t="s">
        <v>521</v>
      </c>
      <c r="C312" s="65">
        <v>180000</v>
      </c>
      <c r="D312" s="65">
        <v>148054</v>
      </c>
      <c r="E312" s="65">
        <v>0</v>
      </c>
      <c r="F312" s="65">
        <f>E312-C312</f>
        <v>-180000</v>
      </c>
      <c r="G312" s="66">
        <v>-1800</v>
      </c>
      <c r="H312" s="20">
        <f>$E312/$I$1*1000</f>
        <v>0</v>
      </c>
    </row>
    <row r="313" spans="1:8" x14ac:dyDescent="0.25">
      <c r="A313" s="3"/>
      <c r="B313" s="2"/>
      <c r="C313" s="55"/>
      <c r="D313" s="55"/>
      <c r="E313" s="55"/>
      <c r="F313" s="55"/>
      <c r="G313" s="56"/>
      <c r="H313" s="23"/>
    </row>
    <row r="314" spans="1:8" x14ac:dyDescent="0.25">
      <c r="A314" s="3" t="s">
        <v>522</v>
      </c>
      <c r="B314" s="3" t="s">
        <v>523</v>
      </c>
      <c r="C314" s="54">
        <v>35000</v>
      </c>
      <c r="D314" s="54">
        <v>35000</v>
      </c>
      <c r="E314" s="54">
        <v>35000</v>
      </c>
      <c r="F314" s="55">
        <f>E314-C314</f>
        <v>0</v>
      </c>
      <c r="G314" s="56">
        <v>0</v>
      </c>
      <c r="H314" s="10">
        <f t="shared" ref="H314:H331" si="41">$E314/$I$1*1000</f>
        <v>6.4083920728534291E-2</v>
      </c>
    </row>
    <row r="315" spans="1:8" x14ac:dyDescent="0.25">
      <c r="A315" s="3" t="s">
        <v>524</v>
      </c>
      <c r="B315" s="3" t="s">
        <v>525</v>
      </c>
      <c r="C315" s="54">
        <v>40000</v>
      </c>
      <c r="D315" s="54">
        <v>40000</v>
      </c>
      <c r="E315" s="54">
        <v>30000</v>
      </c>
      <c r="F315" s="55">
        <f t="shared" ref="F315:F330" si="42">E315-C315</f>
        <v>-10000</v>
      </c>
      <c r="G315" s="56">
        <v>-0.25</v>
      </c>
      <c r="H315" s="10">
        <f t="shared" si="41"/>
        <v>5.4929074910172238E-2</v>
      </c>
    </row>
    <row r="316" spans="1:8" x14ac:dyDescent="0.25">
      <c r="A316" s="3" t="s">
        <v>526</v>
      </c>
      <c r="B316" s="3" t="s">
        <v>527</v>
      </c>
      <c r="C316" s="54">
        <v>27500</v>
      </c>
      <c r="D316" s="54">
        <v>27500</v>
      </c>
      <c r="E316" s="54">
        <v>25000</v>
      </c>
      <c r="F316" s="55">
        <f t="shared" si="42"/>
        <v>-2500</v>
      </c>
      <c r="G316" s="56">
        <v>-9.0899999999999995E-2</v>
      </c>
      <c r="H316" s="10">
        <f t="shared" si="41"/>
        <v>4.5774229091810198E-2</v>
      </c>
    </row>
    <row r="317" spans="1:8" x14ac:dyDescent="0.25">
      <c r="A317" s="3" t="s">
        <v>528</v>
      </c>
      <c r="B317" s="3" t="s">
        <v>529</v>
      </c>
      <c r="C317" s="54">
        <v>10000</v>
      </c>
      <c r="D317" s="54">
        <v>10000</v>
      </c>
      <c r="E317" s="54">
        <v>35000</v>
      </c>
      <c r="F317" s="55">
        <f t="shared" si="42"/>
        <v>25000</v>
      </c>
      <c r="G317" s="56">
        <v>2.5</v>
      </c>
      <c r="H317" s="10">
        <f t="shared" si="41"/>
        <v>6.4083920728534291E-2</v>
      </c>
    </row>
    <row r="318" spans="1:8" x14ac:dyDescent="0.25">
      <c r="A318" s="3" t="s">
        <v>530</v>
      </c>
      <c r="B318" s="3" t="s">
        <v>531</v>
      </c>
      <c r="C318" s="54">
        <v>30000</v>
      </c>
      <c r="D318" s="54">
        <v>30000</v>
      </c>
      <c r="E318" s="54">
        <v>50000</v>
      </c>
      <c r="F318" s="55">
        <f t="shared" si="42"/>
        <v>20000</v>
      </c>
      <c r="G318" s="56">
        <v>0.66669999999999996</v>
      </c>
      <c r="H318" s="10">
        <f t="shared" si="41"/>
        <v>9.1548458183620396E-2</v>
      </c>
    </row>
    <row r="319" spans="1:8" x14ac:dyDescent="0.25">
      <c r="A319" s="3" t="s">
        <v>532</v>
      </c>
      <c r="B319" s="3" t="s">
        <v>533</v>
      </c>
      <c r="C319" s="54">
        <v>25000</v>
      </c>
      <c r="D319" s="54">
        <v>25000</v>
      </c>
      <c r="E319" s="54">
        <v>25000</v>
      </c>
      <c r="F319" s="55">
        <f t="shared" si="42"/>
        <v>0</v>
      </c>
      <c r="G319" s="56">
        <v>0</v>
      </c>
      <c r="H319" s="10">
        <f t="shared" si="41"/>
        <v>4.5774229091810198E-2</v>
      </c>
    </row>
    <row r="320" spans="1:8" x14ac:dyDescent="0.25">
      <c r="A320" s="3" t="s">
        <v>534</v>
      </c>
      <c r="B320" s="3" t="s">
        <v>535</v>
      </c>
      <c r="C320" s="54">
        <v>5000</v>
      </c>
      <c r="D320" s="54">
        <v>5000</v>
      </c>
      <c r="E320" s="54">
        <v>5000</v>
      </c>
      <c r="F320" s="55">
        <f t="shared" si="42"/>
        <v>0</v>
      </c>
      <c r="G320" s="56">
        <v>0</v>
      </c>
      <c r="H320" s="10">
        <f t="shared" si="41"/>
        <v>9.1548458183620396E-3</v>
      </c>
    </row>
    <row r="321" spans="1:8" x14ac:dyDescent="0.25">
      <c r="A321" s="3" t="s">
        <v>536</v>
      </c>
      <c r="B321" s="3" t="s">
        <v>537</v>
      </c>
      <c r="C321" s="54">
        <v>0</v>
      </c>
      <c r="D321" s="54">
        <v>0</v>
      </c>
      <c r="E321" s="54">
        <v>5000</v>
      </c>
      <c r="F321" s="55">
        <f t="shared" si="42"/>
        <v>5000</v>
      </c>
      <c r="G321" s="56">
        <v>1</v>
      </c>
      <c r="H321" s="10">
        <f t="shared" si="41"/>
        <v>9.1548458183620396E-3</v>
      </c>
    </row>
    <row r="322" spans="1:8" x14ac:dyDescent="0.25">
      <c r="A322" s="3" t="s">
        <v>538</v>
      </c>
      <c r="B322" s="3" t="s">
        <v>539</v>
      </c>
      <c r="C322" s="54">
        <v>8000</v>
      </c>
      <c r="D322" s="54">
        <v>8000</v>
      </c>
      <c r="E322" s="54">
        <v>5000</v>
      </c>
      <c r="F322" s="55">
        <f t="shared" si="42"/>
        <v>-3000</v>
      </c>
      <c r="G322" s="56">
        <v>-0.375</v>
      </c>
      <c r="H322" s="10">
        <f t="shared" si="41"/>
        <v>9.1548458183620396E-3</v>
      </c>
    </row>
    <row r="323" spans="1:8" x14ac:dyDescent="0.25">
      <c r="A323" s="3" t="s">
        <v>540</v>
      </c>
      <c r="B323" s="3" t="s">
        <v>541</v>
      </c>
      <c r="C323" s="54">
        <v>40000</v>
      </c>
      <c r="D323" s="54">
        <v>40000</v>
      </c>
      <c r="E323" s="54">
        <v>0</v>
      </c>
      <c r="F323" s="55">
        <f t="shared" si="42"/>
        <v>-40000</v>
      </c>
      <c r="G323" s="56">
        <v>-1</v>
      </c>
      <c r="H323" s="10">
        <f t="shared" si="41"/>
        <v>0</v>
      </c>
    </row>
    <row r="324" spans="1:8" x14ac:dyDescent="0.25">
      <c r="A324" s="3" t="s">
        <v>542</v>
      </c>
      <c r="B324" s="3" t="s">
        <v>543</v>
      </c>
      <c r="C324" s="54">
        <v>25000</v>
      </c>
      <c r="D324" s="54">
        <v>25000</v>
      </c>
      <c r="E324" s="54">
        <v>10000</v>
      </c>
      <c r="F324" s="55">
        <f t="shared" si="42"/>
        <v>-15000</v>
      </c>
      <c r="G324" s="56">
        <v>-0.6</v>
      </c>
      <c r="H324" s="10">
        <f t="shared" si="41"/>
        <v>1.8309691636724079E-2</v>
      </c>
    </row>
    <row r="325" spans="1:8" x14ac:dyDescent="0.25">
      <c r="A325" s="3" t="s">
        <v>544</v>
      </c>
      <c r="B325" s="3" t="s">
        <v>545</v>
      </c>
      <c r="C325" s="54">
        <v>15000</v>
      </c>
      <c r="D325" s="54">
        <v>15000</v>
      </c>
      <c r="E325" s="54">
        <v>15000</v>
      </c>
      <c r="F325" s="55">
        <f t="shared" si="42"/>
        <v>0</v>
      </c>
      <c r="G325" s="56">
        <v>0</v>
      </c>
      <c r="H325" s="10">
        <f t="shared" si="41"/>
        <v>2.7464537455086119E-2</v>
      </c>
    </row>
    <row r="326" spans="1:8" x14ac:dyDescent="0.25">
      <c r="A326" s="3" t="s">
        <v>546</v>
      </c>
      <c r="B326" s="3" t="s">
        <v>547</v>
      </c>
      <c r="C326" s="54">
        <v>50000</v>
      </c>
      <c r="D326" s="54">
        <v>50000</v>
      </c>
      <c r="E326" s="54">
        <v>50000</v>
      </c>
      <c r="F326" s="55">
        <f t="shared" si="42"/>
        <v>0</v>
      </c>
      <c r="G326" s="56">
        <v>0</v>
      </c>
      <c r="H326" s="10">
        <f t="shared" si="41"/>
        <v>9.1548458183620396E-2</v>
      </c>
    </row>
    <row r="327" spans="1:8" x14ac:dyDescent="0.25">
      <c r="A327" s="3" t="s">
        <v>548</v>
      </c>
      <c r="B327" s="3" t="s">
        <v>549</v>
      </c>
      <c r="C327" s="54">
        <v>0</v>
      </c>
      <c r="D327" s="54">
        <v>0</v>
      </c>
      <c r="E327" s="54">
        <v>70000</v>
      </c>
      <c r="F327" s="55">
        <f t="shared" si="42"/>
        <v>70000</v>
      </c>
      <c r="G327" s="56">
        <v>1</v>
      </c>
      <c r="H327" s="10">
        <f t="shared" si="41"/>
        <v>0.12816784145706858</v>
      </c>
    </row>
    <row r="328" spans="1:8" hidden="1" x14ac:dyDescent="0.25">
      <c r="A328" s="3" t="s">
        <v>550</v>
      </c>
      <c r="B328" s="3" t="s">
        <v>551</v>
      </c>
      <c r="C328" s="54">
        <v>0</v>
      </c>
      <c r="D328" s="54">
        <v>0</v>
      </c>
      <c r="E328" s="54">
        <v>0</v>
      </c>
      <c r="F328" s="55">
        <f t="shared" si="42"/>
        <v>0</v>
      </c>
      <c r="G328" s="56">
        <v>0</v>
      </c>
      <c r="H328" s="10">
        <f t="shared" si="41"/>
        <v>0</v>
      </c>
    </row>
    <row r="329" spans="1:8" x14ac:dyDescent="0.25">
      <c r="A329" s="3" t="s">
        <v>552</v>
      </c>
      <c r="B329" s="3" t="s">
        <v>553</v>
      </c>
      <c r="C329" s="54">
        <v>20000</v>
      </c>
      <c r="D329" s="54">
        <v>20000</v>
      </c>
      <c r="E329" s="54">
        <v>30000</v>
      </c>
      <c r="F329" s="55">
        <f t="shared" si="42"/>
        <v>10000</v>
      </c>
      <c r="G329" s="56">
        <v>0.5</v>
      </c>
      <c r="H329" s="10">
        <f t="shared" si="41"/>
        <v>5.4929074910172238E-2</v>
      </c>
    </row>
    <row r="330" spans="1:8" ht="15.75" thickBot="1" x14ac:dyDescent="0.3">
      <c r="A330" s="3" t="s">
        <v>554</v>
      </c>
      <c r="B330" s="15" t="s">
        <v>555</v>
      </c>
      <c r="C330" s="60">
        <v>0</v>
      </c>
      <c r="D330" s="60">
        <v>3800</v>
      </c>
      <c r="E330" s="60">
        <v>0</v>
      </c>
      <c r="F330" s="55">
        <f t="shared" si="42"/>
        <v>0</v>
      </c>
      <c r="G330" s="61">
        <v>0</v>
      </c>
      <c r="H330" s="28">
        <f t="shared" si="41"/>
        <v>0</v>
      </c>
    </row>
    <row r="331" spans="1:8" ht="15.75" thickBot="1" x14ac:dyDescent="0.3">
      <c r="A331" s="5"/>
      <c r="B331" s="29" t="s">
        <v>557</v>
      </c>
      <c r="C331" s="62">
        <f>SUM(C314:C330)</f>
        <v>330500</v>
      </c>
      <c r="D331" s="62">
        <f t="shared" ref="D331:E331" si="43">SUM(D314:D330)</f>
        <v>334300</v>
      </c>
      <c r="E331" s="62">
        <f t="shared" si="43"/>
        <v>390000</v>
      </c>
      <c r="F331" s="62">
        <f>SUM(F314:F330)</f>
        <v>59500</v>
      </c>
      <c r="G331" s="66">
        <v>0.15939999999999999</v>
      </c>
      <c r="H331" s="20">
        <f t="shared" si="41"/>
        <v>0.71407797383223914</v>
      </c>
    </row>
    <row r="332" spans="1:8" x14ac:dyDescent="0.25">
      <c r="G332" s="56">
        <v>0</v>
      </c>
      <c r="H332" s="23"/>
    </row>
    <row r="333" spans="1:8" x14ac:dyDescent="0.25">
      <c r="A333" s="3" t="s">
        <v>458</v>
      </c>
      <c r="B333" s="3" t="s">
        <v>459</v>
      </c>
      <c r="C333" s="54">
        <v>10000</v>
      </c>
      <c r="D333" s="54">
        <v>10000</v>
      </c>
      <c r="E333" s="54">
        <v>0</v>
      </c>
      <c r="F333" s="55"/>
      <c r="G333" s="56">
        <v>0</v>
      </c>
      <c r="H333" s="9">
        <f t="shared" ref="H333:H339" si="44">$E333/$I$1*1000</f>
        <v>0</v>
      </c>
    </row>
    <row r="334" spans="1:8" x14ac:dyDescent="0.25">
      <c r="A334" s="3" t="s">
        <v>460</v>
      </c>
      <c r="B334" s="3" t="s">
        <v>461</v>
      </c>
      <c r="C334" s="54">
        <v>3121</v>
      </c>
      <c r="D334" s="54">
        <v>3121</v>
      </c>
      <c r="E334" s="54">
        <v>0</v>
      </c>
      <c r="F334" s="55"/>
      <c r="G334" s="56">
        <v>0</v>
      </c>
      <c r="H334" s="9">
        <f t="shared" si="44"/>
        <v>0</v>
      </c>
    </row>
    <row r="335" spans="1:8" x14ac:dyDescent="0.25">
      <c r="A335" s="3" t="s">
        <v>462</v>
      </c>
      <c r="B335" s="3" t="s">
        <v>463</v>
      </c>
      <c r="C335" s="54">
        <v>6000</v>
      </c>
      <c r="D335" s="54">
        <v>6000</v>
      </c>
      <c r="E335" s="54">
        <v>0</v>
      </c>
      <c r="F335" s="55"/>
      <c r="G335" s="56">
        <v>0</v>
      </c>
      <c r="H335" s="9">
        <f t="shared" si="44"/>
        <v>0</v>
      </c>
    </row>
    <row r="336" spans="1:8" x14ac:dyDescent="0.25">
      <c r="A336" s="3" t="s">
        <v>464</v>
      </c>
      <c r="B336" s="3" t="s">
        <v>465</v>
      </c>
      <c r="C336" s="54">
        <v>1000</v>
      </c>
      <c r="D336" s="54">
        <v>1000</v>
      </c>
      <c r="E336" s="54">
        <v>0</v>
      </c>
      <c r="F336" s="55"/>
      <c r="G336" s="56">
        <v>0</v>
      </c>
      <c r="H336" s="9">
        <f t="shared" si="44"/>
        <v>0</v>
      </c>
    </row>
    <row r="337" spans="1:11" x14ac:dyDescent="0.25">
      <c r="A337" s="3" t="s">
        <v>466</v>
      </c>
      <c r="B337" s="3" t="s">
        <v>467</v>
      </c>
      <c r="C337" s="54">
        <v>2500</v>
      </c>
      <c r="D337" s="54">
        <v>2500</v>
      </c>
      <c r="E337" s="54">
        <v>0</v>
      </c>
      <c r="F337" s="55"/>
      <c r="G337" s="56">
        <v>0</v>
      </c>
      <c r="H337" s="9">
        <f t="shared" si="44"/>
        <v>0</v>
      </c>
    </row>
    <row r="338" spans="1:11" ht="15.75" thickBot="1" x14ac:dyDescent="0.3">
      <c r="A338" s="3" t="s">
        <v>468</v>
      </c>
      <c r="B338" s="15" t="s">
        <v>469</v>
      </c>
      <c r="C338" s="60">
        <v>4968</v>
      </c>
      <c r="D338" s="60">
        <v>4968</v>
      </c>
      <c r="E338" s="60">
        <v>0</v>
      </c>
      <c r="F338" s="53"/>
      <c r="G338" s="61">
        <v>0</v>
      </c>
      <c r="H338" s="24">
        <f t="shared" si="44"/>
        <v>0</v>
      </c>
    </row>
    <row r="339" spans="1:11" ht="15.75" thickBot="1" x14ac:dyDescent="0.3">
      <c r="B339" s="18" t="s">
        <v>558</v>
      </c>
      <c r="C339" s="71">
        <f>SUM(C333:C338)</f>
        <v>27589</v>
      </c>
      <c r="D339" s="71">
        <f t="shared" ref="D339:E339" si="45">SUM(D333:D338)</f>
        <v>27589</v>
      </c>
      <c r="E339" s="71">
        <f t="shared" si="45"/>
        <v>0</v>
      </c>
      <c r="F339" s="71"/>
      <c r="G339" s="72">
        <v>0</v>
      </c>
      <c r="H339" s="20">
        <f t="shared" si="44"/>
        <v>0</v>
      </c>
    </row>
    <row r="340" spans="1:11" ht="15.75" thickBot="1" x14ac:dyDescent="0.3">
      <c r="G340" s="61">
        <v>0</v>
      </c>
      <c r="H340" s="26"/>
    </row>
    <row r="341" spans="1:11" ht="16.5" thickBot="1" x14ac:dyDescent="0.3">
      <c r="B341" s="27" t="s">
        <v>570</v>
      </c>
      <c r="C341" s="73">
        <f>SUM(C310,C312,C331,C339)</f>
        <v>4297346</v>
      </c>
      <c r="D341" s="73">
        <f t="shared" ref="D341:E341" si="46">SUM(D310,D312,D331,D339)</f>
        <v>3838814.4099999997</v>
      </c>
      <c r="E341" s="73">
        <f t="shared" si="46"/>
        <v>4370030.6099999994</v>
      </c>
      <c r="F341" s="73">
        <f>E341-C341</f>
        <v>72684.609999999404</v>
      </c>
      <c r="G341" s="70">
        <v>2.01E-2</v>
      </c>
      <c r="H341" s="30">
        <f>$E341/$I$1*1000</f>
        <v>8.0013912912145209</v>
      </c>
      <c r="K341">
        <f>(E341-C341)/E341*100</f>
        <v>1.6632517363533847</v>
      </c>
    </row>
    <row r="342" spans="1:11" x14ac:dyDescent="0.25">
      <c r="B342" t="s">
        <v>574</v>
      </c>
    </row>
    <row r="343" spans="1:11" x14ac:dyDescent="0.25">
      <c r="B343" t="s">
        <v>595</v>
      </c>
    </row>
    <row r="344" spans="1:11" x14ac:dyDescent="0.25">
      <c r="B344" t="s">
        <v>594</v>
      </c>
    </row>
    <row r="345" spans="1:11" x14ac:dyDescent="0.25">
      <c r="B345" t="s">
        <v>596</v>
      </c>
    </row>
  </sheetData>
  <pageMargins left="0.7" right="0.7" top="0.75" bottom="0.75" header="0.3" footer="0.3"/>
  <pageSetup scale="72" fitToHeight="0" orientation="portrait" r:id="rId1"/>
  <headerFoot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342"/>
  <sheetViews>
    <sheetView topLeftCell="B317" workbookViewId="0">
      <selection activeCell="I320" sqref="I320"/>
    </sheetView>
  </sheetViews>
  <sheetFormatPr defaultRowHeight="15" x14ac:dyDescent="0.25"/>
  <cols>
    <col min="1" max="1" width="14.140625" hidden="1" customWidth="1"/>
    <col min="2" max="2" width="35.5703125" bestFit="1" customWidth="1"/>
    <col min="3" max="3" width="17" style="34" customWidth="1"/>
    <col min="4" max="6" width="15.7109375" style="34" customWidth="1"/>
    <col min="7" max="7" width="12.7109375" style="38" customWidth="1"/>
    <col min="8" max="8" width="11.85546875" customWidth="1"/>
    <col min="11" max="11" width="10" bestFit="1" customWidth="1"/>
  </cols>
  <sheetData>
    <row r="1" spans="1:11" ht="32.25" thickBot="1" x14ac:dyDescent="0.3">
      <c r="A1" s="1" t="s">
        <v>0</v>
      </c>
      <c r="B1" s="46" t="s">
        <v>1</v>
      </c>
      <c r="C1" s="47" t="s">
        <v>577</v>
      </c>
      <c r="D1" s="47" t="s">
        <v>2</v>
      </c>
      <c r="E1" s="47" t="s">
        <v>572</v>
      </c>
      <c r="F1" s="52" t="s">
        <v>593</v>
      </c>
      <c r="G1" s="48" t="s">
        <v>578</v>
      </c>
      <c r="H1" s="49" t="s">
        <v>571</v>
      </c>
      <c r="K1">
        <v>546158843</v>
      </c>
    </row>
    <row r="2" spans="1:11" hidden="1" x14ac:dyDescent="0.25">
      <c r="A2" s="2" t="s">
        <v>3</v>
      </c>
      <c r="B2" s="2" t="s">
        <v>4</v>
      </c>
      <c r="C2" s="12">
        <v>51500</v>
      </c>
      <c r="D2" s="12">
        <v>50336.36</v>
      </c>
      <c r="E2" s="12">
        <v>55000</v>
      </c>
      <c r="F2" s="12">
        <f>E2-C2</f>
        <v>3500</v>
      </c>
      <c r="G2" s="39">
        <v>6.8000000000000005E-2</v>
      </c>
      <c r="H2" s="51"/>
    </row>
    <row r="3" spans="1:11" hidden="1" x14ac:dyDescent="0.25">
      <c r="A3" s="3" t="s">
        <v>5</v>
      </c>
      <c r="B3" s="3" t="s">
        <v>6</v>
      </c>
      <c r="C3" s="13">
        <v>70298</v>
      </c>
      <c r="D3" s="13">
        <v>68460.31</v>
      </c>
      <c r="E3" s="13">
        <v>74160</v>
      </c>
      <c r="F3" s="12">
        <f t="shared" ref="F3:F26" si="0">E3-C3</f>
        <v>3862</v>
      </c>
      <c r="G3" s="39">
        <v>5.4899999999999997E-2</v>
      </c>
      <c r="H3" s="51"/>
    </row>
    <row r="4" spans="1:11" hidden="1" x14ac:dyDescent="0.25">
      <c r="A4" s="3" t="s">
        <v>7</v>
      </c>
      <c r="B4" s="3" t="s">
        <v>8</v>
      </c>
      <c r="C4" s="13">
        <v>8000</v>
      </c>
      <c r="D4" s="13">
        <v>7600</v>
      </c>
      <c r="E4" s="13">
        <v>8000</v>
      </c>
      <c r="F4" s="12">
        <f t="shared" si="0"/>
        <v>0</v>
      </c>
      <c r="G4" s="39">
        <v>0</v>
      </c>
      <c r="H4" s="51"/>
    </row>
    <row r="5" spans="1:11" hidden="1" x14ac:dyDescent="0.25">
      <c r="A5" s="3" t="s">
        <v>9</v>
      </c>
      <c r="B5" s="3" t="s">
        <v>10</v>
      </c>
      <c r="C5" s="13">
        <v>16500</v>
      </c>
      <c r="D5" s="13">
        <v>15472.5</v>
      </c>
      <c r="E5" s="13">
        <v>20500</v>
      </c>
      <c r="F5" s="12">
        <f t="shared" si="0"/>
        <v>4000</v>
      </c>
      <c r="G5" s="39">
        <v>0.2424</v>
      </c>
      <c r="H5" s="51"/>
    </row>
    <row r="6" spans="1:11" hidden="1" x14ac:dyDescent="0.25">
      <c r="A6" s="3" t="s">
        <v>11</v>
      </c>
      <c r="B6" s="3" t="s">
        <v>12</v>
      </c>
      <c r="C6" s="13">
        <v>500</v>
      </c>
      <c r="D6" s="13">
        <v>0</v>
      </c>
      <c r="E6" s="13">
        <v>500</v>
      </c>
      <c r="F6" s="12">
        <f t="shared" si="0"/>
        <v>0</v>
      </c>
      <c r="G6" s="39">
        <v>0</v>
      </c>
      <c r="H6" s="51"/>
    </row>
    <row r="7" spans="1:11" hidden="1" x14ac:dyDescent="0.25">
      <c r="A7" s="3" t="s">
        <v>13</v>
      </c>
      <c r="B7" s="3" t="s">
        <v>14</v>
      </c>
      <c r="C7" s="13">
        <v>10000</v>
      </c>
      <c r="D7" s="13">
        <v>9536.2999999999993</v>
      </c>
      <c r="E7" s="13">
        <v>10500</v>
      </c>
      <c r="F7" s="12">
        <f t="shared" si="0"/>
        <v>500</v>
      </c>
      <c r="G7" s="39">
        <v>0.05</v>
      </c>
      <c r="H7" s="51"/>
    </row>
    <row r="8" spans="1:11" hidden="1" x14ac:dyDescent="0.25">
      <c r="A8" s="3" t="s">
        <v>15</v>
      </c>
      <c r="B8" s="3" t="s">
        <v>16</v>
      </c>
      <c r="C8" s="13">
        <v>17559</v>
      </c>
      <c r="D8" s="13">
        <v>16546.240000000002</v>
      </c>
      <c r="E8" s="13">
        <v>17559</v>
      </c>
      <c r="F8" s="12">
        <f t="shared" si="0"/>
        <v>0</v>
      </c>
      <c r="G8" s="39">
        <v>0</v>
      </c>
      <c r="H8" s="51"/>
    </row>
    <row r="9" spans="1:11" hidden="1" x14ac:dyDescent="0.25">
      <c r="A9" s="3" t="s">
        <v>17</v>
      </c>
      <c r="B9" s="3" t="s">
        <v>18</v>
      </c>
      <c r="C9" s="13">
        <v>100</v>
      </c>
      <c r="D9" s="13">
        <v>117.3</v>
      </c>
      <c r="E9" s="13">
        <v>200</v>
      </c>
      <c r="F9" s="12">
        <f t="shared" si="0"/>
        <v>100</v>
      </c>
      <c r="G9" s="39">
        <v>1</v>
      </c>
      <c r="H9" s="51"/>
    </row>
    <row r="10" spans="1:11" hidden="1" x14ac:dyDescent="0.25">
      <c r="A10" s="3" t="s">
        <v>19</v>
      </c>
      <c r="B10" s="3" t="s">
        <v>20</v>
      </c>
      <c r="C10" s="13">
        <v>1008</v>
      </c>
      <c r="D10" s="13">
        <v>964.4</v>
      </c>
      <c r="E10" s="13">
        <v>1008</v>
      </c>
      <c r="F10" s="12">
        <f t="shared" si="0"/>
        <v>0</v>
      </c>
      <c r="G10" s="39">
        <v>0</v>
      </c>
      <c r="H10" s="51"/>
    </row>
    <row r="11" spans="1:11" hidden="1" x14ac:dyDescent="0.25">
      <c r="A11" s="3" t="s">
        <v>21</v>
      </c>
      <c r="B11" s="3" t="s">
        <v>22</v>
      </c>
      <c r="C11" s="13">
        <v>25000</v>
      </c>
      <c r="D11" s="13">
        <v>24118.13</v>
      </c>
      <c r="E11" s="13">
        <v>25000</v>
      </c>
      <c r="F11" s="12">
        <f t="shared" si="0"/>
        <v>0</v>
      </c>
      <c r="G11" s="39">
        <v>0</v>
      </c>
      <c r="H11" s="51"/>
    </row>
    <row r="12" spans="1:11" hidden="1" x14ac:dyDescent="0.25">
      <c r="A12" s="3" t="s">
        <v>23</v>
      </c>
      <c r="B12" s="3" t="s">
        <v>24</v>
      </c>
      <c r="C12" s="13">
        <v>16000</v>
      </c>
      <c r="D12" s="13">
        <v>14911</v>
      </c>
      <c r="E12" s="13">
        <v>16000</v>
      </c>
      <c r="F12" s="12">
        <f t="shared" si="0"/>
        <v>0</v>
      </c>
      <c r="G12" s="39">
        <v>0</v>
      </c>
      <c r="H12" s="51"/>
    </row>
    <row r="13" spans="1:11" hidden="1" x14ac:dyDescent="0.25">
      <c r="A13" s="3" t="s">
        <v>25</v>
      </c>
      <c r="B13" s="3" t="s">
        <v>26</v>
      </c>
      <c r="C13" s="13">
        <v>20000</v>
      </c>
      <c r="D13" s="13">
        <v>27464.240000000002</v>
      </c>
      <c r="E13" s="13">
        <v>23000</v>
      </c>
      <c r="F13" s="12">
        <f t="shared" si="0"/>
        <v>3000</v>
      </c>
      <c r="G13" s="39">
        <v>0.15</v>
      </c>
      <c r="H13" s="51"/>
    </row>
    <row r="14" spans="1:11" hidden="1" x14ac:dyDescent="0.25">
      <c r="A14" s="3" t="s">
        <v>27</v>
      </c>
      <c r="B14" s="3" t="s">
        <v>28</v>
      </c>
      <c r="C14" s="13">
        <v>0</v>
      </c>
      <c r="D14" s="13">
        <v>150</v>
      </c>
      <c r="E14" s="13">
        <v>16000</v>
      </c>
      <c r="F14" s="12">
        <f t="shared" si="0"/>
        <v>16000</v>
      </c>
      <c r="G14" s="39">
        <v>1</v>
      </c>
      <c r="H14" s="51"/>
    </row>
    <row r="15" spans="1:11" hidden="1" x14ac:dyDescent="0.25">
      <c r="A15" s="3" t="s">
        <v>29</v>
      </c>
      <c r="B15" s="3" t="s">
        <v>30</v>
      </c>
      <c r="C15" s="13">
        <v>0</v>
      </c>
      <c r="D15" s="13">
        <v>0</v>
      </c>
      <c r="E15" s="13">
        <v>0</v>
      </c>
      <c r="F15" s="12">
        <f t="shared" si="0"/>
        <v>0</v>
      </c>
      <c r="G15" s="39"/>
      <c r="H15" s="51"/>
    </row>
    <row r="16" spans="1:11" hidden="1" x14ac:dyDescent="0.25">
      <c r="A16" s="3" t="s">
        <v>31</v>
      </c>
      <c r="B16" s="3" t="s">
        <v>32</v>
      </c>
      <c r="C16" s="13">
        <v>2700</v>
      </c>
      <c r="D16" s="13">
        <v>1869.48</v>
      </c>
      <c r="E16" s="13">
        <v>2700</v>
      </c>
      <c r="F16" s="12">
        <f t="shared" si="0"/>
        <v>0</v>
      </c>
      <c r="G16" s="39">
        <v>0</v>
      </c>
      <c r="H16" s="51"/>
    </row>
    <row r="17" spans="1:8" hidden="1" x14ac:dyDescent="0.25">
      <c r="A17" s="3" t="s">
        <v>33</v>
      </c>
      <c r="B17" s="3" t="s">
        <v>34</v>
      </c>
      <c r="C17" s="13">
        <v>3400</v>
      </c>
      <c r="D17" s="13">
        <v>3838.72</v>
      </c>
      <c r="E17" s="13">
        <v>3800</v>
      </c>
      <c r="F17" s="12">
        <f t="shared" si="0"/>
        <v>400</v>
      </c>
      <c r="G17" s="39">
        <v>0.1176</v>
      </c>
      <c r="H17" s="51"/>
    </row>
    <row r="18" spans="1:8" hidden="1" x14ac:dyDescent="0.25">
      <c r="A18" s="3" t="s">
        <v>35</v>
      </c>
      <c r="B18" s="3" t="s">
        <v>36</v>
      </c>
      <c r="C18" s="13">
        <v>2500</v>
      </c>
      <c r="D18" s="13">
        <v>2573</v>
      </c>
      <c r="E18" s="13">
        <v>2670</v>
      </c>
      <c r="F18" s="12">
        <f t="shared" si="0"/>
        <v>170</v>
      </c>
      <c r="G18" s="39">
        <v>6.8000000000000005E-2</v>
      </c>
      <c r="H18" s="51"/>
    </row>
    <row r="19" spans="1:8" hidden="1" x14ac:dyDescent="0.25">
      <c r="A19" s="3" t="s">
        <v>37</v>
      </c>
      <c r="B19" s="3" t="s">
        <v>38</v>
      </c>
      <c r="C19" s="13">
        <v>300</v>
      </c>
      <c r="D19" s="13">
        <v>480</v>
      </c>
      <c r="E19" s="13">
        <v>600</v>
      </c>
      <c r="F19" s="12">
        <f t="shared" si="0"/>
        <v>300</v>
      </c>
      <c r="G19" s="39">
        <v>1</v>
      </c>
      <c r="H19" s="51"/>
    </row>
    <row r="20" spans="1:8" hidden="1" x14ac:dyDescent="0.25">
      <c r="A20" s="3" t="s">
        <v>39</v>
      </c>
      <c r="B20" s="3" t="s">
        <v>40</v>
      </c>
      <c r="C20" s="13">
        <v>2200</v>
      </c>
      <c r="D20" s="13">
        <v>1633.54</v>
      </c>
      <c r="E20" s="13">
        <v>2200</v>
      </c>
      <c r="F20" s="12">
        <f t="shared" si="0"/>
        <v>0</v>
      </c>
      <c r="G20" s="39">
        <v>0</v>
      </c>
      <c r="H20" s="51"/>
    </row>
    <row r="21" spans="1:8" hidden="1" x14ac:dyDescent="0.25">
      <c r="A21" s="3" t="s">
        <v>41</v>
      </c>
      <c r="B21" s="3" t="s">
        <v>42</v>
      </c>
      <c r="C21" s="13">
        <v>1500</v>
      </c>
      <c r="D21" s="13">
        <v>1170.8599999999999</v>
      </c>
      <c r="E21" s="13">
        <v>1500</v>
      </c>
      <c r="F21" s="12">
        <f t="shared" si="0"/>
        <v>0</v>
      </c>
      <c r="G21" s="39">
        <v>0</v>
      </c>
      <c r="H21" s="51"/>
    </row>
    <row r="22" spans="1:8" hidden="1" x14ac:dyDescent="0.25">
      <c r="A22" s="3" t="s">
        <v>43</v>
      </c>
      <c r="B22" s="3" t="s">
        <v>44</v>
      </c>
      <c r="C22" s="13">
        <v>100</v>
      </c>
      <c r="D22" s="13">
        <v>36</v>
      </c>
      <c r="E22" s="13">
        <v>100</v>
      </c>
      <c r="F22" s="12">
        <f t="shared" si="0"/>
        <v>0</v>
      </c>
      <c r="G22" s="39">
        <v>0</v>
      </c>
      <c r="H22" s="51"/>
    </row>
    <row r="23" spans="1:8" hidden="1" x14ac:dyDescent="0.25">
      <c r="A23" s="3" t="s">
        <v>45</v>
      </c>
      <c r="B23" s="3" t="s">
        <v>46</v>
      </c>
      <c r="C23" s="13">
        <v>2000</v>
      </c>
      <c r="D23" s="13">
        <v>2572.46</v>
      </c>
      <c r="E23" s="13">
        <v>2500</v>
      </c>
      <c r="F23" s="12">
        <f t="shared" si="0"/>
        <v>500</v>
      </c>
      <c r="G23" s="39">
        <v>0.25</v>
      </c>
      <c r="H23" s="51"/>
    </row>
    <row r="24" spans="1:8" hidden="1" x14ac:dyDescent="0.25">
      <c r="A24" s="3" t="s">
        <v>47</v>
      </c>
      <c r="B24" s="3" t="s">
        <v>48</v>
      </c>
      <c r="C24" s="13">
        <v>100</v>
      </c>
      <c r="D24" s="13">
        <v>359.88</v>
      </c>
      <c r="E24" s="13">
        <v>400</v>
      </c>
      <c r="F24" s="12">
        <f t="shared" si="0"/>
        <v>300</v>
      </c>
      <c r="G24" s="39">
        <v>3</v>
      </c>
      <c r="H24" s="51"/>
    </row>
    <row r="25" spans="1:8" hidden="1" x14ac:dyDescent="0.25">
      <c r="A25" s="3" t="s">
        <v>49</v>
      </c>
      <c r="B25" s="3" t="s">
        <v>50</v>
      </c>
      <c r="C25" s="13">
        <v>100</v>
      </c>
      <c r="D25" s="13">
        <v>0</v>
      </c>
      <c r="E25" s="13">
        <v>400</v>
      </c>
      <c r="F25" s="12">
        <f t="shared" si="0"/>
        <v>300</v>
      </c>
      <c r="G25" s="39">
        <v>3</v>
      </c>
      <c r="H25" s="51"/>
    </row>
    <row r="26" spans="1:8" ht="15.75" hidden="1" thickBot="1" x14ac:dyDescent="0.3">
      <c r="A26" s="3" t="s">
        <v>51</v>
      </c>
      <c r="B26" s="15" t="s">
        <v>52</v>
      </c>
      <c r="C26" s="16">
        <v>400</v>
      </c>
      <c r="D26" s="16">
        <v>115</v>
      </c>
      <c r="E26" s="16">
        <v>400</v>
      </c>
      <c r="F26" s="12">
        <f t="shared" si="0"/>
        <v>0</v>
      </c>
      <c r="G26" s="40">
        <v>0</v>
      </c>
      <c r="H26" s="51"/>
    </row>
    <row r="27" spans="1:8" s="7" customFormat="1" ht="15.75" thickBot="1" x14ac:dyDescent="0.3">
      <c r="A27" s="14"/>
      <c r="B27" s="29" t="s">
        <v>559</v>
      </c>
      <c r="C27" s="33">
        <f>SUM(C2:C26)</f>
        <v>251765</v>
      </c>
      <c r="D27" s="33">
        <f t="shared" ref="D27:E27" si="1">SUM(D2:D26)</f>
        <v>250325.71999999994</v>
      </c>
      <c r="E27" s="33">
        <f t="shared" si="1"/>
        <v>284697</v>
      </c>
      <c r="F27" s="33">
        <f>SUM(F2:F26)</f>
        <v>32932</v>
      </c>
      <c r="G27" s="44">
        <v>0.1308</v>
      </c>
      <c r="H27" s="43">
        <f>E27/K1*1000</f>
        <v>0.52127142799004356</v>
      </c>
    </row>
    <row r="28" spans="1:8" ht="15.75" thickBot="1" x14ac:dyDescent="0.3">
      <c r="A28" s="3"/>
      <c r="B28" s="2"/>
      <c r="C28" s="12"/>
      <c r="D28" s="12"/>
      <c r="E28" s="12"/>
      <c r="F28" s="12"/>
      <c r="G28" s="37"/>
      <c r="H28" s="17"/>
    </row>
    <row r="29" spans="1:8" hidden="1" x14ac:dyDescent="0.25">
      <c r="A29" s="3" t="s">
        <v>53</v>
      </c>
      <c r="B29" s="3" t="s">
        <v>54</v>
      </c>
      <c r="C29" s="13">
        <v>38180</v>
      </c>
      <c r="D29" s="13">
        <v>37467.160000000003</v>
      </c>
      <c r="E29" s="13">
        <v>39325</v>
      </c>
      <c r="F29" s="12">
        <f>E29-C29</f>
        <v>1145</v>
      </c>
      <c r="G29" s="39">
        <v>0.03</v>
      </c>
      <c r="H29" s="6"/>
    </row>
    <row r="30" spans="1:8" hidden="1" x14ac:dyDescent="0.25">
      <c r="A30" s="3" t="s">
        <v>55</v>
      </c>
      <c r="B30" s="3" t="s">
        <v>56</v>
      </c>
      <c r="C30" s="13">
        <v>8000</v>
      </c>
      <c r="D30" s="13">
        <v>7561.19</v>
      </c>
      <c r="E30" s="13">
        <v>10812</v>
      </c>
      <c r="F30" s="12">
        <f t="shared" ref="F30:F45" si="2">E30-C30</f>
        <v>2812</v>
      </c>
      <c r="G30" s="39">
        <v>0.35149999999999998</v>
      </c>
      <c r="H30" s="6"/>
    </row>
    <row r="31" spans="1:8" hidden="1" x14ac:dyDescent="0.25">
      <c r="A31" s="3" t="s">
        <v>57</v>
      </c>
      <c r="B31" s="3" t="s">
        <v>58</v>
      </c>
      <c r="C31" s="13">
        <v>800</v>
      </c>
      <c r="D31" s="13">
        <v>600</v>
      </c>
      <c r="E31" s="13">
        <v>2400</v>
      </c>
      <c r="F31" s="12">
        <f t="shared" si="2"/>
        <v>1600</v>
      </c>
      <c r="G31" s="39">
        <v>2</v>
      </c>
      <c r="H31" s="6"/>
    </row>
    <row r="32" spans="1:8" hidden="1" x14ac:dyDescent="0.25">
      <c r="A32" s="3" t="s">
        <v>59</v>
      </c>
      <c r="B32" s="3" t="s">
        <v>60</v>
      </c>
      <c r="C32" s="13">
        <v>3300</v>
      </c>
      <c r="D32" s="13">
        <v>3300</v>
      </c>
      <c r="E32" s="13">
        <v>4500</v>
      </c>
      <c r="F32" s="12">
        <f t="shared" si="2"/>
        <v>1200</v>
      </c>
      <c r="G32" s="39">
        <v>0.36359999999999998</v>
      </c>
      <c r="H32" s="6"/>
    </row>
    <row r="33" spans="1:8" hidden="1" x14ac:dyDescent="0.25">
      <c r="A33" s="3" t="s">
        <v>61</v>
      </c>
      <c r="B33" s="3" t="s">
        <v>62</v>
      </c>
      <c r="C33" s="13">
        <v>1800</v>
      </c>
      <c r="D33" s="13">
        <v>600</v>
      </c>
      <c r="E33" s="13">
        <v>2400</v>
      </c>
      <c r="F33" s="12">
        <f t="shared" si="2"/>
        <v>600</v>
      </c>
      <c r="G33" s="39">
        <v>0.33329999999999999</v>
      </c>
      <c r="H33" s="6"/>
    </row>
    <row r="34" spans="1:8" hidden="1" x14ac:dyDescent="0.25">
      <c r="A34" s="3" t="s">
        <v>63</v>
      </c>
      <c r="B34" s="3" t="s">
        <v>64</v>
      </c>
      <c r="C34" s="13">
        <v>2159</v>
      </c>
      <c r="D34" s="13">
        <v>2159</v>
      </c>
      <c r="E34" s="13">
        <v>3000</v>
      </c>
      <c r="F34" s="12">
        <f t="shared" si="2"/>
        <v>841</v>
      </c>
      <c r="G34" s="39">
        <v>0.38950000000000001</v>
      </c>
      <c r="H34" s="6"/>
    </row>
    <row r="35" spans="1:8" hidden="1" x14ac:dyDescent="0.25">
      <c r="A35" s="3" t="s">
        <v>65</v>
      </c>
      <c r="B35" s="3" t="s">
        <v>66</v>
      </c>
      <c r="C35" s="13">
        <v>4300</v>
      </c>
      <c r="D35" s="13">
        <v>3862.31</v>
      </c>
      <c r="E35" s="13">
        <v>4500</v>
      </c>
      <c r="F35" s="12">
        <f t="shared" si="2"/>
        <v>200</v>
      </c>
      <c r="G35" s="39">
        <v>4.65E-2</v>
      </c>
      <c r="H35" s="6"/>
    </row>
    <row r="36" spans="1:8" hidden="1" x14ac:dyDescent="0.25">
      <c r="A36" s="3" t="s">
        <v>67</v>
      </c>
      <c r="B36" s="3" t="s">
        <v>68</v>
      </c>
      <c r="C36" s="13">
        <v>300</v>
      </c>
      <c r="D36" s="13">
        <v>250</v>
      </c>
      <c r="E36" s="13">
        <v>900</v>
      </c>
      <c r="F36" s="12">
        <f t="shared" si="2"/>
        <v>600</v>
      </c>
      <c r="G36" s="39">
        <v>2</v>
      </c>
      <c r="H36" s="6"/>
    </row>
    <row r="37" spans="1:8" hidden="1" x14ac:dyDescent="0.25">
      <c r="A37" s="3" t="s">
        <v>69</v>
      </c>
      <c r="B37" s="3" t="s">
        <v>70</v>
      </c>
      <c r="C37" s="13">
        <v>1150</v>
      </c>
      <c r="D37" s="13">
        <v>1006.05</v>
      </c>
      <c r="E37" s="13">
        <v>1150</v>
      </c>
      <c r="F37" s="12">
        <f t="shared" si="2"/>
        <v>0</v>
      </c>
      <c r="G37" s="39">
        <v>0</v>
      </c>
      <c r="H37" s="6"/>
    </row>
    <row r="38" spans="1:8" hidden="1" x14ac:dyDescent="0.25">
      <c r="A38" s="3" t="s">
        <v>71</v>
      </c>
      <c r="B38" s="3" t="s">
        <v>72</v>
      </c>
      <c r="C38" s="13">
        <v>3538</v>
      </c>
      <c r="D38" s="13">
        <v>3418</v>
      </c>
      <c r="E38" s="13">
        <v>3545</v>
      </c>
      <c r="F38" s="12">
        <f t="shared" si="2"/>
        <v>7</v>
      </c>
      <c r="G38" s="39">
        <v>2E-3</v>
      </c>
      <c r="H38" s="6"/>
    </row>
    <row r="39" spans="1:8" hidden="1" x14ac:dyDescent="0.25">
      <c r="A39" s="3" t="s">
        <v>73</v>
      </c>
      <c r="B39" s="3" t="s">
        <v>74</v>
      </c>
      <c r="C39" s="13">
        <v>10200</v>
      </c>
      <c r="D39" s="13">
        <v>7152.12</v>
      </c>
      <c r="E39" s="13">
        <v>12435</v>
      </c>
      <c r="F39" s="12">
        <f t="shared" si="2"/>
        <v>2235</v>
      </c>
      <c r="G39" s="39">
        <v>0.21909999999999999</v>
      </c>
      <c r="H39" s="6"/>
    </row>
    <row r="40" spans="1:8" hidden="1" x14ac:dyDescent="0.25">
      <c r="A40" s="3" t="s">
        <v>75</v>
      </c>
      <c r="B40" s="3" t="s">
        <v>76</v>
      </c>
      <c r="C40" s="13">
        <v>555</v>
      </c>
      <c r="D40" s="13">
        <v>530</v>
      </c>
      <c r="E40" s="13">
        <v>700</v>
      </c>
      <c r="F40" s="12">
        <f t="shared" si="2"/>
        <v>145</v>
      </c>
      <c r="G40" s="39">
        <v>0.26129999999999998</v>
      </c>
      <c r="H40" s="6"/>
    </row>
    <row r="41" spans="1:8" hidden="1" x14ac:dyDescent="0.25">
      <c r="A41" s="3" t="s">
        <v>77</v>
      </c>
      <c r="B41" s="3" t="s">
        <v>78</v>
      </c>
      <c r="C41" s="13">
        <v>1350</v>
      </c>
      <c r="D41" s="13">
        <v>473.4</v>
      </c>
      <c r="E41" s="13">
        <v>1400</v>
      </c>
      <c r="F41" s="12">
        <f t="shared" si="2"/>
        <v>50</v>
      </c>
      <c r="G41" s="39">
        <v>3.6999999999999998E-2</v>
      </c>
      <c r="H41" s="6"/>
    </row>
    <row r="42" spans="1:8" hidden="1" x14ac:dyDescent="0.25">
      <c r="A42" s="3" t="s">
        <v>79</v>
      </c>
      <c r="B42" s="3" t="s">
        <v>80</v>
      </c>
      <c r="C42" s="13">
        <v>855</v>
      </c>
      <c r="D42" s="13">
        <v>0</v>
      </c>
      <c r="E42" s="13">
        <v>855</v>
      </c>
      <c r="F42" s="12">
        <f t="shared" si="2"/>
        <v>0</v>
      </c>
      <c r="G42" s="39">
        <v>0</v>
      </c>
      <c r="H42" s="6"/>
    </row>
    <row r="43" spans="1:8" hidden="1" x14ac:dyDescent="0.25">
      <c r="A43" s="3" t="s">
        <v>81</v>
      </c>
      <c r="B43" s="3" t="s">
        <v>82</v>
      </c>
      <c r="C43" s="13">
        <v>300</v>
      </c>
      <c r="D43" s="13">
        <v>75.599999999999994</v>
      </c>
      <c r="E43" s="13">
        <v>300</v>
      </c>
      <c r="F43" s="12">
        <f t="shared" si="2"/>
        <v>0</v>
      </c>
      <c r="G43" s="39">
        <v>0</v>
      </c>
      <c r="H43" s="6"/>
    </row>
    <row r="44" spans="1:8" hidden="1" x14ac:dyDescent="0.25">
      <c r="A44" s="3" t="s">
        <v>83</v>
      </c>
      <c r="B44" s="3" t="s">
        <v>84</v>
      </c>
      <c r="C44" s="13">
        <v>2500</v>
      </c>
      <c r="D44" s="13">
        <v>2024</v>
      </c>
      <c r="E44" s="13">
        <v>2300</v>
      </c>
      <c r="F44" s="12">
        <f t="shared" si="2"/>
        <v>-200</v>
      </c>
      <c r="G44" s="39">
        <v>-0.08</v>
      </c>
      <c r="H44" s="6"/>
    </row>
    <row r="45" spans="1:8" ht="15.75" hidden="1" thickBot="1" x14ac:dyDescent="0.3">
      <c r="A45" s="3" t="s">
        <v>85</v>
      </c>
      <c r="B45" s="15" t="s">
        <v>86</v>
      </c>
      <c r="C45" s="16">
        <v>50</v>
      </c>
      <c r="D45" s="16">
        <v>0</v>
      </c>
      <c r="E45" s="16">
        <v>50</v>
      </c>
      <c r="F45" s="12">
        <f t="shared" si="2"/>
        <v>0</v>
      </c>
      <c r="G45" s="40">
        <v>0</v>
      </c>
      <c r="H45" s="22"/>
    </row>
    <row r="46" spans="1:8" ht="15.75" thickBot="1" x14ac:dyDescent="0.3">
      <c r="A46" s="21"/>
      <c r="B46" s="29" t="s">
        <v>560</v>
      </c>
      <c r="C46" s="33">
        <f>SUM(C29:C45)</f>
        <v>79337</v>
      </c>
      <c r="D46" s="33">
        <f t="shared" ref="D46:E46" si="3">SUM(D29:D45)</f>
        <v>70478.83</v>
      </c>
      <c r="E46" s="33">
        <f t="shared" si="3"/>
        <v>90572</v>
      </c>
      <c r="F46" s="33">
        <f>SUM(F29:F45)</f>
        <v>11235</v>
      </c>
      <c r="G46" s="44">
        <v>0.1416</v>
      </c>
      <c r="H46" s="43">
        <f>$E46/$K$1*1000</f>
        <v>0.16583453909213736</v>
      </c>
    </row>
    <row r="47" spans="1:8" ht="15.75" thickBot="1" x14ac:dyDescent="0.3">
      <c r="A47" s="3"/>
      <c r="B47" s="2"/>
      <c r="C47" s="12"/>
      <c r="D47" s="12"/>
      <c r="E47" s="12"/>
      <c r="F47" s="12"/>
      <c r="G47" s="37"/>
      <c r="H47" s="23"/>
    </row>
    <row r="48" spans="1:8" hidden="1" x14ac:dyDescent="0.25">
      <c r="A48" s="3" t="s">
        <v>87</v>
      </c>
      <c r="B48" s="3" t="s">
        <v>88</v>
      </c>
      <c r="C48" s="13">
        <v>28739</v>
      </c>
      <c r="D48" s="13">
        <v>28202.33</v>
      </c>
      <c r="E48" s="13">
        <v>29601</v>
      </c>
      <c r="F48" s="12">
        <f>E48-C48</f>
        <v>862</v>
      </c>
      <c r="G48" s="39">
        <v>0.03</v>
      </c>
      <c r="H48" s="9"/>
    </row>
    <row r="49" spans="1:8" hidden="1" x14ac:dyDescent="0.25">
      <c r="A49" s="3" t="s">
        <v>89</v>
      </c>
      <c r="B49" s="3" t="s">
        <v>90</v>
      </c>
      <c r="C49" s="13">
        <v>6000</v>
      </c>
      <c r="D49" s="13">
        <v>5284.23</v>
      </c>
      <c r="E49" s="13">
        <v>8500</v>
      </c>
      <c r="F49" s="12">
        <f t="shared" ref="F49:F63" si="4">E49-C49</f>
        <v>2500</v>
      </c>
      <c r="G49" s="39">
        <v>0.41670000000000001</v>
      </c>
      <c r="H49" s="9"/>
    </row>
    <row r="50" spans="1:8" hidden="1" x14ac:dyDescent="0.25">
      <c r="A50" s="3" t="s">
        <v>91</v>
      </c>
      <c r="B50" s="3" t="s">
        <v>92</v>
      </c>
      <c r="C50" s="13">
        <v>9746</v>
      </c>
      <c r="D50" s="13">
        <v>9746.0400000000009</v>
      </c>
      <c r="E50" s="13">
        <v>10038</v>
      </c>
      <c r="F50" s="12">
        <f t="shared" si="4"/>
        <v>292</v>
      </c>
      <c r="G50" s="39">
        <v>0.03</v>
      </c>
      <c r="H50" s="9"/>
    </row>
    <row r="51" spans="1:8" hidden="1" x14ac:dyDescent="0.25">
      <c r="A51" s="3" t="s">
        <v>93</v>
      </c>
      <c r="B51" s="3" t="s">
        <v>94</v>
      </c>
      <c r="C51" s="13">
        <v>1060</v>
      </c>
      <c r="D51" s="13">
        <v>1060</v>
      </c>
      <c r="E51" s="13">
        <v>1092</v>
      </c>
      <c r="F51" s="12">
        <f t="shared" si="4"/>
        <v>32</v>
      </c>
      <c r="G51" s="39">
        <v>3.0200000000000001E-2</v>
      </c>
      <c r="H51" s="9"/>
    </row>
    <row r="52" spans="1:8" hidden="1" x14ac:dyDescent="0.25">
      <c r="A52" s="3" t="s">
        <v>95</v>
      </c>
      <c r="B52" s="3" t="s">
        <v>96</v>
      </c>
      <c r="C52" s="13">
        <v>1686</v>
      </c>
      <c r="D52" s="13">
        <v>1686</v>
      </c>
      <c r="E52" s="13">
        <v>2322</v>
      </c>
      <c r="F52" s="12">
        <f t="shared" si="4"/>
        <v>636</v>
      </c>
      <c r="G52" s="39">
        <v>0.37719999999999998</v>
      </c>
      <c r="H52" s="9"/>
    </row>
    <row r="53" spans="1:8" hidden="1" x14ac:dyDescent="0.25">
      <c r="A53" s="3" t="s">
        <v>97</v>
      </c>
      <c r="B53" s="3" t="s">
        <v>98</v>
      </c>
      <c r="C53" s="13">
        <v>3600</v>
      </c>
      <c r="D53" s="13">
        <v>3517.46</v>
      </c>
      <c r="E53" s="13">
        <v>3700</v>
      </c>
      <c r="F53" s="12">
        <f t="shared" si="4"/>
        <v>100</v>
      </c>
      <c r="G53" s="39">
        <v>2.7799999999999998E-2</v>
      </c>
      <c r="H53" s="9"/>
    </row>
    <row r="54" spans="1:8" hidden="1" x14ac:dyDescent="0.25">
      <c r="A54" s="3" t="s">
        <v>99</v>
      </c>
      <c r="B54" s="3" t="s">
        <v>100</v>
      </c>
      <c r="C54" s="13">
        <v>550</v>
      </c>
      <c r="D54" s="13">
        <v>390.22</v>
      </c>
      <c r="E54" s="13">
        <v>550</v>
      </c>
      <c r="F54" s="12">
        <f t="shared" si="4"/>
        <v>0</v>
      </c>
      <c r="G54" s="39">
        <v>0</v>
      </c>
      <c r="H54" s="9"/>
    </row>
    <row r="55" spans="1:8" hidden="1" x14ac:dyDescent="0.25">
      <c r="A55" s="3" t="s">
        <v>101</v>
      </c>
      <c r="B55" s="3" t="s">
        <v>102</v>
      </c>
      <c r="C55" s="13">
        <v>1050</v>
      </c>
      <c r="D55" s="13">
        <v>964.4</v>
      </c>
      <c r="E55" s="13">
        <v>1050</v>
      </c>
      <c r="F55" s="12">
        <f t="shared" si="4"/>
        <v>0</v>
      </c>
      <c r="G55" s="39">
        <v>0</v>
      </c>
      <c r="H55" s="9"/>
    </row>
    <row r="56" spans="1:8" hidden="1" x14ac:dyDescent="0.25">
      <c r="A56" s="3" t="s">
        <v>103</v>
      </c>
      <c r="B56" s="3" t="s">
        <v>104</v>
      </c>
      <c r="C56" s="13">
        <v>5227</v>
      </c>
      <c r="D56" s="13">
        <v>4862</v>
      </c>
      <c r="E56" s="13">
        <v>5000</v>
      </c>
      <c r="F56" s="12">
        <f t="shared" si="4"/>
        <v>-227</v>
      </c>
      <c r="G56" s="39">
        <v>4.3400000000000001E-2</v>
      </c>
      <c r="H56" s="9"/>
    </row>
    <row r="57" spans="1:8" hidden="1" x14ac:dyDescent="0.25">
      <c r="A57" s="3" t="s">
        <v>105</v>
      </c>
      <c r="B57" s="3" t="s">
        <v>106</v>
      </c>
      <c r="C57" s="13">
        <v>2395</v>
      </c>
      <c r="D57" s="13">
        <v>2870.23</v>
      </c>
      <c r="E57" s="13">
        <v>3200</v>
      </c>
      <c r="F57" s="12">
        <f t="shared" si="4"/>
        <v>805</v>
      </c>
      <c r="G57" s="39">
        <v>0.33610000000000001</v>
      </c>
      <c r="H57" s="9"/>
    </row>
    <row r="58" spans="1:8" hidden="1" x14ac:dyDescent="0.25">
      <c r="A58" s="3" t="s">
        <v>107</v>
      </c>
      <c r="B58" s="3" t="s">
        <v>108</v>
      </c>
      <c r="C58" s="13">
        <v>100</v>
      </c>
      <c r="D58" s="13">
        <v>0</v>
      </c>
      <c r="E58" s="13">
        <v>100</v>
      </c>
      <c r="F58" s="12">
        <f t="shared" si="4"/>
        <v>0</v>
      </c>
      <c r="G58" s="39">
        <v>0</v>
      </c>
      <c r="H58" s="9"/>
    </row>
    <row r="59" spans="1:8" hidden="1" x14ac:dyDescent="0.25">
      <c r="A59" s="3" t="s">
        <v>109</v>
      </c>
      <c r="B59" s="3" t="s">
        <v>76</v>
      </c>
      <c r="C59" s="13">
        <v>275</v>
      </c>
      <c r="D59" s="13">
        <v>80</v>
      </c>
      <c r="E59" s="13">
        <v>350</v>
      </c>
      <c r="F59" s="12">
        <f t="shared" si="4"/>
        <v>75</v>
      </c>
      <c r="G59" s="39">
        <v>0.2727</v>
      </c>
      <c r="H59" s="9"/>
    </row>
    <row r="60" spans="1:8" hidden="1" x14ac:dyDescent="0.25">
      <c r="A60" s="3" t="s">
        <v>110</v>
      </c>
      <c r="B60" s="3" t="s">
        <v>111</v>
      </c>
      <c r="C60" s="13">
        <v>2435</v>
      </c>
      <c r="D60" s="13">
        <v>1490.15</v>
      </c>
      <c r="E60" s="13">
        <v>2800</v>
      </c>
      <c r="F60" s="12">
        <f t="shared" si="4"/>
        <v>365</v>
      </c>
      <c r="G60" s="39">
        <v>0.14990000000000001</v>
      </c>
      <c r="H60" s="9"/>
    </row>
    <row r="61" spans="1:8" hidden="1" x14ac:dyDescent="0.25">
      <c r="A61" s="3" t="s">
        <v>112</v>
      </c>
      <c r="B61" s="3" t="s">
        <v>113</v>
      </c>
      <c r="C61" s="13">
        <v>4600</v>
      </c>
      <c r="D61" s="13">
        <v>4200.76</v>
      </c>
      <c r="E61" s="13">
        <v>4700</v>
      </c>
      <c r="F61" s="12">
        <f t="shared" si="4"/>
        <v>100</v>
      </c>
      <c r="G61" s="39">
        <v>2.1700000000000001E-2</v>
      </c>
      <c r="H61" s="9"/>
    </row>
    <row r="62" spans="1:8" hidden="1" x14ac:dyDescent="0.25">
      <c r="A62" s="3" t="s">
        <v>114</v>
      </c>
      <c r="B62" s="3" t="s">
        <v>80</v>
      </c>
      <c r="C62" s="13">
        <v>855</v>
      </c>
      <c r="D62" s="13">
        <v>0</v>
      </c>
      <c r="E62" s="13">
        <v>855</v>
      </c>
      <c r="F62" s="12">
        <f t="shared" si="4"/>
        <v>0</v>
      </c>
      <c r="G62" s="39">
        <v>0</v>
      </c>
      <c r="H62" s="9"/>
    </row>
    <row r="63" spans="1:8" ht="15.75" hidden="1" thickBot="1" x14ac:dyDescent="0.3">
      <c r="A63" s="3" t="s">
        <v>115</v>
      </c>
      <c r="B63" s="15" t="s">
        <v>116</v>
      </c>
      <c r="C63" s="16">
        <v>250</v>
      </c>
      <c r="D63" s="16">
        <v>0</v>
      </c>
      <c r="E63" s="16">
        <v>250</v>
      </c>
      <c r="F63" s="12">
        <f t="shared" si="4"/>
        <v>0</v>
      </c>
      <c r="G63" s="40">
        <v>0</v>
      </c>
      <c r="H63" s="24"/>
    </row>
    <row r="64" spans="1:8" ht="15.75" thickBot="1" x14ac:dyDescent="0.3">
      <c r="A64" s="21"/>
      <c r="B64" s="29" t="s">
        <v>561</v>
      </c>
      <c r="C64" s="33">
        <f>SUM(C48:C63)</f>
        <v>68568</v>
      </c>
      <c r="D64" s="33">
        <f t="shared" ref="D64:E64" si="5">SUM(D48:D63)</f>
        <v>64353.820000000007</v>
      </c>
      <c r="E64" s="33">
        <f t="shared" si="5"/>
        <v>74108</v>
      </c>
      <c r="F64" s="33">
        <f>SUM(F48:F63)</f>
        <v>5540</v>
      </c>
      <c r="G64" s="44">
        <v>8.0799999999999997E-2</v>
      </c>
      <c r="H64" s="43">
        <f>$E64/$K$1*1000</f>
        <v>0.13568946278143482</v>
      </c>
    </row>
    <row r="65" spans="1:8" ht="15.75" thickBot="1" x14ac:dyDescent="0.3">
      <c r="A65" s="3"/>
      <c r="B65" s="2"/>
      <c r="C65" s="12"/>
      <c r="D65" s="12"/>
      <c r="E65" s="12"/>
      <c r="F65" s="12"/>
      <c r="G65" s="37"/>
      <c r="H65" s="23"/>
    </row>
    <row r="66" spans="1:8" hidden="1" x14ac:dyDescent="0.25">
      <c r="A66" s="3" t="s">
        <v>117</v>
      </c>
      <c r="B66" s="3" t="s">
        <v>118</v>
      </c>
      <c r="C66" s="13">
        <v>500</v>
      </c>
      <c r="D66" s="13">
        <v>236.48</v>
      </c>
      <c r="E66" s="13">
        <v>500</v>
      </c>
      <c r="F66" s="12">
        <f>E66-C66</f>
        <v>0</v>
      </c>
      <c r="G66" s="39">
        <v>0</v>
      </c>
      <c r="H66" s="9"/>
    </row>
    <row r="67" spans="1:8" hidden="1" x14ac:dyDescent="0.25">
      <c r="A67" s="3" t="s">
        <v>119</v>
      </c>
      <c r="B67" s="3" t="s">
        <v>120</v>
      </c>
      <c r="C67" s="13">
        <v>41140</v>
      </c>
      <c r="D67" s="13">
        <v>50485.64</v>
      </c>
      <c r="E67" s="13">
        <v>57900</v>
      </c>
      <c r="F67" s="12">
        <f t="shared" ref="F67:F75" si="6">E67-C67</f>
        <v>16760</v>
      </c>
      <c r="G67" s="39">
        <v>0.40739999999999998</v>
      </c>
      <c r="H67" s="9"/>
    </row>
    <row r="68" spans="1:8" hidden="1" x14ac:dyDescent="0.25">
      <c r="A68" s="3" t="s">
        <v>121</v>
      </c>
      <c r="B68" s="3" t="s">
        <v>122</v>
      </c>
      <c r="C68" s="13">
        <v>3000</v>
      </c>
      <c r="D68" s="13">
        <v>3000</v>
      </c>
      <c r="E68" s="13">
        <v>3100</v>
      </c>
      <c r="F68" s="12">
        <f t="shared" si="6"/>
        <v>100</v>
      </c>
      <c r="G68" s="39">
        <v>3.3300000000000003E-2</v>
      </c>
      <c r="H68" s="9"/>
    </row>
    <row r="69" spans="1:8" hidden="1" x14ac:dyDescent="0.25">
      <c r="A69" s="3" t="s">
        <v>123</v>
      </c>
      <c r="B69" s="3" t="s">
        <v>124</v>
      </c>
      <c r="C69" s="13">
        <v>3000</v>
      </c>
      <c r="D69" s="13">
        <v>3000</v>
      </c>
      <c r="E69" s="13">
        <v>3150</v>
      </c>
      <c r="F69" s="12">
        <f t="shared" si="6"/>
        <v>150</v>
      </c>
      <c r="G69" s="39">
        <v>0.05</v>
      </c>
      <c r="H69" s="9"/>
    </row>
    <row r="70" spans="1:8" hidden="1" x14ac:dyDescent="0.25">
      <c r="A70" s="3" t="s">
        <v>125</v>
      </c>
      <c r="B70" s="3" t="s">
        <v>126</v>
      </c>
      <c r="C70" s="13">
        <v>3467</v>
      </c>
      <c r="D70" s="13">
        <v>3467</v>
      </c>
      <c r="E70" s="13">
        <v>3606</v>
      </c>
      <c r="F70" s="12">
        <f t="shared" si="6"/>
        <v>139</v>
      </c>
      <c r="G70" s="39">
        <v>4.0099999999999997E-2</v>
      </c>
      <c r="H70" s="9"/>
    </row>
    <row r="71" spans="1:8" hidden="1" x14ac:dyDescent="0.25">
      <c r="A71" s="3" t="s">
        <v>127</v>
      </c>
      <c r="B71" s="3" t="s">
        <v>128</v>
      </c>
      <c r="C71" s="13">
        <v>100</v>
      </c>
      <c r="D71" s="13">
        <v>0</v>
      </c>
      <c r="E71" s="13">
        <v>100</v>
      </c>
      <c r="F71" s="12">
        <f t="shared" si="6"/>
        <v>0</v>
      </c>
      <c r="G71" s="39">
        <v>0</v>
      </c>
      <c r="H71" s="9"/>
    </row>
    <row r="72" spans="1:8" hidden="1" x14ac:dyDescent="0.25">
      <c r="A72" s="3" t="s">
        <v>129</v>
      </c>
      <c r="B72" s="3" t="s">
        <v>130</v>
      </c>
      <c r="C72" s="13">
        <v>100</v>
      </c>
      <c r="D72" s="13">
        <v>20</v>
      </c>
      <c r="E72" s="13">
        <v>100</v>
      </c>
      <c r="F72" s="12">
        <f t="shared" si="6"/>
        <v>0</v>
      </c>
      <c r="G72" s="39">
        <v>0</v>
      </c>
      <c r="H72" s="9"/>
    </row>
    <row r="73" spans="1:8" hidden="1" x14ac:dyDescent="0.25">
      <c r="A73" s="3" t="s">
        <v>131</v>
      </c>
      <c r="B73" s="3" t="s">
        <v>132</v>
      </c>
      <c r="C73" s="13">
        <v>150</v>
      </c>
      <c r="D73" s="13">
        <v>0</v>
      </c>
      <c r="E73" s="13">
        <v>150</v>
      </c>
      <c r="F73" s="12">
        <f t="shared" si="6"/>
        <v>0</v>
      </c>
      <c r="G73" s="39">
        <v>0</v>
      </c>
      <c r="H73" s="9"/>
    </row>
    <row r="74" spans="1:8" hidden="1" x14ac:dyDescent="0.25">
      <c r="A74" s="3" t="s">
        <v>133</v>
      </c>
      <c r="B74" s="3" t="s">
        <v>134</v>
      </c>
      <c r="C74" s="13">
        <v>100</v>
      </c>
      <c r="D74" s="13">
        <v>0</v>
      </c>
      <c r="E74" s="13">
        <v>100</v>
      </c>
      <c r="F74" s="12">
        <f t="shared" si="6"/>
        <v>0</v>
      </c>
      <c r="G74" s="39">
        <v>0</v>
      </c>
      <c r="H74" s="9"/>
    </row>
    <row r="75" spans="1:8" ht="15.75" hidden="1" thickBot="1" x14ac:dyDescent="0.3">
      <c r="A75" s="3" t="s">
        <v>135</v>
      </c>
      <c r="B75" s="15" t="s">
        <v>136</v>
      </c>
      <c r="C75" s="16">
        <v>40000</v>
      </c>
      <c r="D75" s="16">
        <v>40000</v>
      </c>
      <c r="E75" s="16">
        <v>40000</v>
      </c>
      <c r="F75" s="12">
        <f t="shared" si="6"/>
        <v>0</v>
      </c>
      <c r="G75" s="40">
        <v>0</v>
      </c>
      <c r="H75" s="24"/>
    </row>
    <row r="76" spans="1:8" ht="15.75" thickBot="1" x14ac:dyDescent="0.3">
      <c r="A76" s="21"/>
      <c r="B76" s="29" t="s">
        <v>562</v>
      </c>
      <c r="C76" s="33">
        <f>SUM(C66:C75)</f>
        <v>91557</v>
      </c>
      <c r="D76" s="33">
        <f t="shared" ref="D76:E76" si="7">SUM(D66:D75)</f>
        <v>100209.12</v>
      </c>
      <c r="E76" s="33">
        <f t="shared" si="7"/>
        <v>108706</v>
      </c>
      <c r="F76" s="33">
        <f>SUM(F66:F75)</f>
        <v>17149</v>
      </c>
      <c r="G76" s="44">
        <v>0.18729999999999999</v>
      </c>
      <c r="H76" s="43">
        <f>$E76/$K$1*1000</f>
        <v>0.19903733390617279</v>
      </c>
    </row>
    <row r="77" spans="1:8" ht="15.75" thickBot="1" x14ac:dyDescent="0.3">
      <c r="A77" s="3"/>
      <c r="B77" s="2"/>
      <c r="C77" s="12"/>
      <c r="D77" s="12"/>
      <c r="E77" s="12"/>
      <c r="F77" s="12"/>
      <c r="G77" s="39"/>
      <c r="H77" s="23"/>
    </row>
    <row r="78" spans="1:8" hidden="1" x14ac:dyDescent="0.25">
      <c r="A78" s="3" t="s">
        <v>137</v>
      </c>
      <c r="B78" s="3" t="s">
        <v>138</v>
      </c>
      <c r="C78" s="13">
        <v>20000</v>
      </c>
      <c r="D78" s="13">
        <v>6120.12</v>
      </c>
      <c r="E78" s="13">
        <v>20000</v>
      </c>
      <c r="F78" s="12">
        <f>E78-C78</f>
        <v>0</v>
      </c>
      <c r="G78" s="39">
        <v>0</v>
      </c>
      <c r="H78" s="9"/>
    </row>
    <row r="79" spans="1:8" ht="15.75" hidden="1" thickBot="1" x14ac:dyDescent="0.3">
      <c r="A79" s="3" t="s">
        <v>139</v>
      </c>
      <c r="B79" s="15" t="s">
        <v>140</v>
      </c>
      <c r="C79" s="16">
        <v>5000</v>
      </c>
      <c r="D79" s="16">
        <v>2122.73</v>
      </c>
      <c r="E79" s="16">
        <v>5000</v>
      </c>
      <c r="F79" s="12">
        <f>E79-C79</f>
        <v>0</v>
      </c>
      <c r="G79" s="40">
        <v>0</v>
      </c>
      <c r="H79" s="24"/>
    </row>
    <row r="80" spans="1:8" ht="15.75" thickBot="1" x14ac:dyDescent="0.3">
      <c r="A80" s="21"/>
      <c r="B80" s="29" t="s">
        <v>563</v>
      </c>
      <c r="C80" s="33">
        <f>SUM(C78:C79)</f>
        <v>25000</v>
      </c>
      <c r="D80" s="33">
        <f t="shared" ref="D80:E80" si="8">SUM(D78:D79)</f>
        <v>8242.85</v>
      </c>
      <c r="E80" s="33">
        <f t="shared" si="8"/>
        <v>25000</v>
      </c>
      <c r="F80" s="33">
        <f>SUM(F78:F79)</f>
        <v>0</v>
      </c>
      <c r="G80" s="44">
        <v>0</v>
      </c>
      <c r="H80" s="43">
        <f>$E80/$K$1*1000</f>
        <v>4.5774229091810198E-2</v>
      </c>
    </row>
    <row r="81" spans="1:8" ht="15.75" thickBot="1" x14ac:dyDescent="0.3">
      <c r="A81" s="3"/>
      <c r="B81" s="2"/>
      <c r="C81" s="12"/>
      <c r="D81" s="12"/>
      <c r="E81" s="12"/>
      <c r="F81" s="12"/>
      <c r="G81" s="37"/>
      <c r="H81" s="23"/>
    </row>
    <row r="82" spans="1:8" hidden="1" x14ac:dyDescent="0.25">
      <c r="A82" s="3" t="s">
        <v>141</v>
      </c>
      <c r="B82" s="3" t="s">
        <v>142</v>
      </c>
      <c r="C82" s="13">
        <v>28875</v>
      </c>
      <c r="D82" s="13">
        <v>21774.06</v>
      </c>
      <c r="E82" s="13">
        <v>100</v>
      </c>
      <c r="F82" s="12">
        <f>E82-C82</f>
        <v>-28775</v>
      </c>
      <c r="G82" s="39">
        <v>-0.99650000000000005</v>
      </c>
      <c r="H82" s="9"/>
    </row>
    <row r="83" spans="1:8" hidden="1" x14ac:dyDescent="0.25">
      <c r="A83" s="3" t="s">
        <v>143</v>
      </c>
      <c r="B83" s="3" t="s">
        <v>144</v>
      </c>
      <c r="C83" s="13">
        <v>1500</v>
      </c>
      <c r="D83" s="13">
        <v>112.5</v>
      </c>
      <c r="E83" s="13">
        <v>66300</v>
      </c>
      <c r="F83" s="12">
        <f t="shared" ref="F83:F93" si="9">E83-C83</f>
        <v>64800</v>
      </c>
      <c r="G83" s="39">
        <v>9.9999000000000002</v>
      </c>
      <c r="H83" s="9"/>
    </row>
    <row r="84" spans="1:8" hidden="1" x14ac:dyDescent="0.25">
      <c r="A84" s="3" t="s">
        <v>145</v>
      </c>
      <c r="B84" s="3" t="s">
        <v>146</v>
      </c>
      <c r="C84" s="13">
        <v>2209</v>
      </c>
      <c r="D84" s="13">
        <v>1564.6</v>
      </c>
      <c r="E84" s="13">
        <v>1000</v>
      </c>
      <c r="F84" s="12">
        <f t="shared" si="9"/>
        <v>-1209</v>
      </c>
      <c r="G84" s="39">
        <v>-0.54730000000000001</v>
      </c>
      <c r="H84" s="9"/>
    </row>
    <row r="85" spans="1:8" hidden="1" x14ac:dyDescent="0.25">
      <c r="A85" s="3" t="s">
        <v>147</v>
      </c>
      <c r="B85" s="3" t="s">
        <v>148</v>
      </c>
      <c r="C85" s="13">
        <v>3907</v>
      </c>
      <c r="D85" s="13">
        <v>2879.16</v>
      </c>
      <c r="E85" s="13">
        <v>0</v>
      </c>
      <c r="F85" s="12">
        <f t="shared" si="9"/>
        <v>-3907</v>
      </c>
      <c r="G85" s="39">
        <v>-1</v>
      </c>
      <c r="H85" s="9"/>
    </row>
    <row r="86" spans="1:8" hidden="1" x14ac:dyDescent="0.25">
      <c r="A86" s="3" t="s">
        <v>149</v>
      </c>
      <c r="B86" s="3" t="s">
        <v>150</v>
      </c>
      <c r="C86" s="13">
        <v>6000</v>
      </c>
      <c r="D86" s="13">
        <v>3005.99</v>
      </c>
      <c r="E86" s="13">
        <v>4000</v>
      </c>
      <c r="F86" s="12">
        <f t="shared" si="9"/>
        <v>-2000</v>
      </c>
      <c r="G86" s="39">
        <v>-0.33329999999999999</v>
      </c>
      <c r="H86" s="9"/>
    </row>
    <row r="87" spans="1:8" hidden="1" x14ac:dyDescent="0.25">
      <c r="A87" s="3" t="s">
        <v>151</v>
      </c>
      <c r="B87" s="3" t="s">
        <v>152</v>
      </c>
      <c r="C87" s="13">
        <v>500</v>
      </c>
      <c r="D87" s="13">
        <v>255</v>
      </c>
      <c r="E87" s="13">
        <v>500</v>
      </c>
      <c r="F87" s="12">
        <f t="shared" si="9"/>
        <v>0</v>
      </c>
      <c r="G87" s="39">
        <v>0</v>
      </c>
      <c r="H87" s="9"/>
    </row>
    <row r="88" spans="1:8" hidden="1" x14ac:dyDescent="0.25">
      <c r="A88" s="3" t="s">
        <v>153</v>
      </c>
      <c r="B88" s="3" t="s">
        <v>154</v>
      </c>
      <c r="C88" s="13">
        <v>200</v>
      </c>
      <c r="D88" s="13">
        <v>0</v>
      </c>
      <c r="E88" s="13">
        <v>200</v>
      </c>
      <c r="F88" s="12">
        <f t="shared" si="9"/>
        <v>0</v>
      </c>
      <c r="G88" s="39">
        <v>0</v>
      </c>
      <c r="H88" s="9"/>
    </row>
    <row r="89" spans="1:8" hidden="1" x14ac:dyDescent="0.25">
      <c r="A89" s="3" t="s">
        <v>155</v>
      </c>
      <c r="B89" s="3" t="s">
        <v>156</v>
      </c>
      <c r="C89" s="13">
        <v>1000</v>
      </c>
      <c r="D89" s="13">
        <v>964.4</v>
      </c>
      <c r="E89" s="13">
        <v>1000</v>
      </c>
      <c r="F89" s="12">
        <f t="shared" si="9"/>
        <v>0</v>
      </c>
      <c r="G89" s="39">
        <v>0</v>
      </c>
      <c r="H89" s="9"/>
    </row>
    <row r="90" spans="1:8" hidden="1" x14ac:dyDescent="0.25">
      <c r="A90" s="3" t="s">
        <v>157</v>
      </c>
      <c r="B90" s="3" t="s">
        <v>158</v>
      </c>
      <c r="C90" s="13">
        <v>500</v>
      </c>
      <c r="D90" s="13">
        <v>343.73</v>
      </c>
      <c r="E90" s="13">
        <v>500</v>
      </c>
      <c r="F90" s="12">
        <f t="shared" si="9"/>
        <v>0</v>
      </c>
      <c r="G90" s="39">
        <v>0</v>
      </c>
      <c r="H90" s="9"/>
    </row>
    <row r="91" spans="1:8" hidden="1" x14ac:dyDescent="0.25">
      <c r="A91" s="3" t="s">
        <v>159</v>
      </c>
      <c r="B91" s="3" t="s">
        <v>160</v>
      </c>
      <c r="C91" s="13">
        <v>300</v>
      </c>
      <c r="D91" s="13">
        <v>80.38</v>
      </c>
      <c r="E91" s="13">
        <v>100</v>
      </c>
      <c r="F91" s="12">
        <f t="shared" si="9"/>
        <v>-200</v>
      </c>
      <c r="G91" s="39">
        <v>-0.66669999999999996</v>
      </c>
      <c r="H91" s="9"/>
    </row>
    <row r="92" spans="1:8" hidden="1" x14ac:dyDescent="0.25">
      <c r="A92" s="3" t="s">
        <v>161</v>
      </c>
      <c r="B92" s="3" t="s">
        <v>162</v>
      </c>
      <c r="C92" s="13">
        <v>2000</v>
      </c>
      <c r="D92" s="13">
        <v>998.07</v>
      </c>
      <c r="E92" s="13">
        <v>1000</v>
      </c>
      <c r="F92" s="12">
        <f t="shared" si="9"/>
        <v>-1000</v>
      </c>
      <c r="G92" s="39">
        <v>-0.5</v>
      </c>
      <c r="H92" s="9"/>
    </row>
    <row r="93" spans="1:8" ht="15.75" hidden="1" thickBot="1" x14ac:dyDescent="0.3">
      <c r="A93" s="3" t="s">
        <v>163</v>
      </c>
      <c r="B93" s="15" t="s">
        <v>164</v>
      </c>
      <c r="C93" s="16">
        <v>25000</v>
      </c>
      <c r="D93" s="16">
        <v>7500</v>
      </c>
      <c r="E93" s="16">
        <v>25000</v>
      </c>
      <c r="F93" s="12">
        <f t="shared" si="9"/>
        <v>0</v>
      </c>
      <c r="G93" s="40">
        <v>0</v>
      </c>
      <c r="H93" s="24"/>
    </row>
    <row r="94" spans="1:8" ht="15.75" thickBot="1" x14ac:dyDescent="0.3">
      <c r="A94" s="21"/>
      <c r="B94" s="29" t="s">
        <v>579</v>
      </c>
      <c r="C94" s="33">
        <f>SUM(C82:C93)</f>
        <v>71991</v>
      </c>
      <c r="D94" s="33">
        <f t="shared" ref="D94:E94" si="10">SUM(D82:D93)</f>
        <v>39477.89</v>
      </c>
      <c r="E94" s="33">
        <f t="shared" si="10"/>
        <v>99700</v>
      </c>
      <c r="F94" s="33">
        <f>SUM(F82:F93)</f>
        <v>27709</v>
      </c>
      <c r="G94" s="44">
        <v>0.38490000000000002</v>
      </c>
      <c r="H94" s="43">
        <f>$E94/$K$1*1000</f>
        <v>0.18254762561813909</v>
      </c>
    </row>
    <row r="95" spans="1:8" ht="15.75" thickBot="1" x14ac:dyDescent="0.3">
      <c r="A95" s="3"/>
      <c r="B95" s="2"/>
      <c r="C95" s="12"/>
      <c r="D95" s="12"/>
      <c r="E95" s="12"/>
      <c r="F95" s="12"/>
      <c r="G95" s="37"/>
      <c r="H95" s="23"/>
    </row>
    <row r="96" spans="1:8" hidden="1" x14ac:dyDescent="0.25">
      <c r="A96" s="3" t="s">
        <v>165</v>
      </c>
      <c r="B96" s="3" t="s">
        <v>166</v>
      </c>
      <c r="C96" s="13">
        <v>1500</v>
      </c>
      <c r="D96" s="13">
        <v>552</v>
      </c>
      <c r="E96" s="13">
        <v>1500</v>
      </c>
      <c r="F96" s="12">
        <f>E96-C96</f>
        <v>0</v>
      </c>
      <c r="G96" s="39">
        <v>0</v>
      </c>
      <c r="H96" s="9"/>
    </row>
    <row r="97" spans="1:8" hidden="1" x14ac:dyDescent="0.25">
      <c r="A97" s="3" t="s">
        <v>167</v>
      </c>
      <c r="B97" s="3" t="s">
        <v>168</v>
      </c>
      <c r="C97" s="13">
        <v>9000</v>
      </c>
      <c r="D97" s="13">
        <v>9080.9</v>
      </c>
      <c r="E97" s="13">
        <v>9500</v>
      </c>
      <c r="F97" s="12">
        <f t="shared" ref="F97:F103" si="11">E97-C97</f>
        <v>500</v>
      </c>
      <c r="G97" s="39">
        <v>5.5599999999999997E-2</v>
      </c>
      <c r="H97" s="9"/>
    </row>
    <row r="98" spans="1:8" hidden="1" x14ac:dyDescent="0.25">
      <c r="A98" s="3" t="s">
        <v>169</v>
      </c>
      <c r="B98" s="3" t="s">
        <v>170</v>
      </c>
      <c r="C98" s="13">
        <v>15000</v>
      </c>
      <c r="D98" s="13">
        <v>16560.099999999999</v>
      </c>
      <c r="E98" s="13">
        <v>15000</v>
      </c>
      <c r="F98" s="12">
        <f t="shared" si="11"/>
        <v>0</v>
      </c>
      <c r="G98" s="39">
        <v>0</v>
      </c>
      <c r="H98" s="9"/>
    </row>
    <row r="99" spans="1:8" hidden="1" x14ac:dyDescent="0.25">
      <c r="A99" s="3" t="s">
        <v>171</v>
      </c>
      <c r="B99" s="3" t="s">
        <v>172</v>
      </c>
      <c r="C99" s="13">
        <v>40000</v>
      </c>
      <c r="D99" s="13">
        <v>27735.91</v>
      </c>
      <c r="E99" s="13">
        <v>40000</v>
      </c>
      <c r="F99" s="12">
        <f t="shared" si="11"/>
        <v>0</v>
      </c>
      <c r="G99" s="39">
        <v>0</v>
      </c>
      <c r="H99" s="9"/>
    </row>
    <row r="100" spans="1:8" hidden="1" x14ac:dyDescent="0.25">
      <c r="A100" s="3" t="s">
        <v>173</v>
      </c>
      <c r="B100" s="3" t="s">
        <v>174</v>
      </c>
      <c r="C100" s="13">
        <v>8000</v>
      </c>
      <c r="D100" s="13">
        <v>6695</v>
      </c>
      <c r="E100" s="13">
        <v>10050</v>
      </c>
      <c r="F100" s="12">
        <f t="shared" si="11"/>
        <v>2050</v>
      </c>
      <c r="G100" s="39">
        <v>0.25629999999999997</v>
      </c>
      <c r="H100" s="9"/>
    </row>
    <row r="101" spans="1:8" hidden="1" x14ac:dyDescent="0.25">
      <c r="A101" s="3" t="s">
        <v>175</v>
      </c>
      <c r="B101" s="3" t="s">
        <v>176</v>
      </c>
      <c r="C101" s="13">
        <v>8000</v>
      </c>
      <c r="D101" s="13">
        <v>6298.28</v>
      </c>
      <c r="E101" s="13">
        <v>8000</v>
      </c>
      <c r="F101" s="12">
        <f t="shared" si="11"/>
        <v>0</v>
      </c>
      <c r="G101" s="39">
        <v>0</v>
      </c>
      <c r="H101" s="9"/>
    </row>
    <row r="102" spans="1:8" hidden="1" x14ac:dyDescent="0.25">
      <c r="A102" s="3" t="s">
        <v>177</v>
      </c>
      <c r="B102" s="3" t="s">
        <v>178</v>
      </c>
      <c r="C102" s="13">
        <v>100</v>
      </c>
      <c r="D102" s="13">
        <v>60.41</v>
      </c>
      <c r="E102" s="13">
        <v>100</v>
      </c>
      <c r="F102" s="12">
        <f t="shared" si="11"/>
        <v>0</v>
      </c>
      <c r="G102" s="39">
        <v>0</v>
      </c>
      <c r="H102" s="9"/>
    </row>
    <row r="103" spans="1:8" ht="15.75" hidden="1" thickBot="1" x14ac:dyDescent="0.3">
      <c r="A103" s="3" t="s">
        <v>179</v>
      </c>
      <c r="B103" s="15" t="s">
        <v>180</v>
      </c>
      <c r="C103" s="16">
        <v>1000</v>
      </c>
      <c r="D103" s="16">
        <v>0</v>
      </c>
      <c r="E103" s="16">
        <v>6000</v>
      </c>
      <c r="F103" s="12">
        <f t="shared" si="11"/>
        <v>5000</v>
      </c>
      <c r="G103" s="40">
        <v>5</v>
      </c>
      <c r="H103" s="24"/>
    </row>
    <row r="104" spans="1:8" ht="15.75" thickBot="1" x14ac:dyDescent="0.3">
      <c r="A104" s="21"/>
      <c r="B104" s="29" t="s">
        <v>580</v>
      </c>
      <c r="C104" s="33">
        <f>SUM(C96:C103)</f>
        <v>82600</v>
      </c>
      <c r="D104" s="33">
        <f t="shared" ref="D104:E104" si="12">SUM(D96:D103)</f>
        <v>66982.600000000006</v>
      </c>
      <c r="E104" s="33">
        <f t="shared" si="12"/>
        <v>90150</v>
      </c>
      <c r="F104" s="33">
        <f>SUM(F96:F103)</f>
        <v>7550</v>
      </c>
      <c r="G104" s="44">
        <v>9.1399999999999995E-2</v>
      </c>
      <c r="H104" s="43">
        <f>$E104/$K$1*1000</f>
        <v>0.16506187010506759</v>
      </c>
    </row>
    <row r="105" spans="1:8" ht="15.75" thickBot="1" x14ac:dyDescent="0.3">
      <c r="A105" s="3"/>
      <c r="B105" s="2"/>
      <c r="C105" s="12"/>
      <c r="D105" s="12"/>
      <c r="E105" s="12"/>
      <c r="F105" s="12"/>
      <c r="G105" s="39"/>
      <c r="H105" s="23"/>
    </row>
    <row r="106" spans="1:8" hidden="1" x14ac:dyDescent="0.25">
      <c r="A106" s="3" t="s">
        <v>181</v>
      </c>
      <c r="B106" s="3" t="s">
        <v>182</v>
      </c>
      <c r="C106" s="13">
        <v>5000</v>
      </c>
      <c r="D106" s="13">
        <v>3329.9</v>
      </c>
      <c r="E106" s="13">
        <v>5000</v>
      </c>
      <c r="F106" s="12">
        <f>E106-C106</f>
        <v>0</v>
      </c>
      <c r="G106" s="39">
        <v>0</v>
      </c>
      <c r="H106" s="9"/>
    </row>
    <row r="107" spans="1:8" hidden="1" x14ac:dyDescent="0.25">
      <c r="A107" s="3" t="s">
        <v>183</v>
      </c>
      <c r="B107" s="3" t="s">
        <v>184</v>
      </c>
      <c r="C107" s="13">
        <v>383</v>
      </c>
      <c r="D107" s="13">
        <v>254.75</v>
      </c>
      <c r="E107" s="13">
        <v>383</v>
      </c>
      <c r="F107" s="12">
        <f t="shared" ref="F107:F111" si="13">E107-C107</f>
        <v>0</v>
      </c>
      <c r="G107" s="39">
        <v>0</v>
      </c>
      <c r="H107" s="9"/>
    </row>
    <row r="108" spans="1:8" hidden="1" x14ac:dyDescent="0.25">
      <c r="A108" s="3" t="s">
        <v>185</v>
      </c>
      <c r="B108" s="3" t="s">
        <v>186</v>
      </c>
      <c r="C108" s="13">
        <v>13500</v>
      </c>
      <c r="D108" s="13">
        <v>1320.03</v>
      </c>
      <c r="E108" s="13">
        <v>13500</v>
      </c>
      <c r="F108" s="12">
        <f t="shared" si="13"/>
        <v>0</v>
      </c>
      <c r="G108" s="39">
        <v>0</v>
      </c>
      <c r="H108" s="9"/>
    </row>
    <row r="109" spans="1:8" hidden="1" x14ac:dyDescent="0.25">
      <c r="A109" s="3" t="s">
        <v>187</v>
      </c>
      <c r="B109" s="3" t="s">
        <v>188</v>
      </c>
      <c r="C109" s="13">
        <v>100</v>
      </c>
      <c r="D109" s="13">
        <v>0</v>
      </c>
      <c r="E109" s="13">
        <v>100</v>
      </c>
      <c r="F109" s="12">
        <f t="shared" si="13"/>
        <v>0</v>
      </c>
      <c r="G109" s="39">
        <v>0</v>
      </c>
      <c r="H109" s="9"/>
    </row>
    <row r="110" spans="1:8" hidden="1" x14ac:dyDescent="0.25">
      <c r="A110" s="3" t="s">
        <v>189</v>
      </c>
      <c r="B110" s="3" t="s">
        <v>190</v>
      </c>
      <c r="C110" s="13">
        <v>500</v>
      </c>
      <c r="D110" s="13">
        <v>480.12</v>
      </c>
      <c r="E110" s="13">
        <v>500</v>
      </c>
      <c r="F110" s="12">
        <f t="shared" si="13"/>
        <v>0</v>
      </c>
      <c r="G110" s="39">
        <v>0</v>
      </c>
      <c r="H110" s="9"/>
    </row>
    <row r="111" spans="1:8" ht="15.75" hidden="1" thickBot="1" x14ac:dyDescent="0.3">
      <c r="A111" s="3" t="s">
        <v>191</v>
      </c>
      <c r="B111" s="15" t="s">
        <v>192</v>
      </c>
      <c r="C111" s="16">
        <v>1985</v>
      </c>
      <c r="D111" s="16">
        <v>1535</v>
      </c>
      <c r="E111" s="16">
        <v>1985</v>
      </c>
      <c r="F111" s="12">
        <f t="shared" si="13"/>
        <v>0</v>
      </c>
      <c r="G111" s="40">
        <v>0</v>
      </c>
      <c r="H111" s="24"/>
    </row>
    <row r="112" spans="1:8" ht="15.75" thickBot="1" x14ac:dyDescent="0.3">
      <c r="A112" s="21"/>
      <c r="B112" s="29" t="s">
        <v>564</v>
      </c>
      <c r="C112" s="33">
        <f>SUM(C106:C111)</f>
        <v>21468</v>
      </c>
      <c r="D112" s="33">
        <f t="shared" ref="D112:E112" si="14">SUM(D106:D111)</f>
        <v>6919.8</v>
      </c>
      <c r="E112" s="33">
        <f t="shared" si="14"/>
        <v>21468</v>
      </c>
      <c r="F112" s="33">
        <f>SUM(F106:F111)</f>
        <v>0</v>
      </c>
      <c r="G112" s="44">
        <v>0</v>
      </c>
      <c r="H112" s="43">
        <f>$E112/$K$1*1000</f>
        <v>3.9307246005719255E-2</v>
      </c>
    </row>
    <row r="113" spans="1:8" ht="15.75" thickBot="1" x14ac:dyDescent="0.3">
      <c r="A113" s="3"/>
      <c r="B113" s="2"/>
      <c r="C113" s="12"/>
      <c r="D113" s="12"/>
      <c r="E113" s="12"/>
      <c r="F113" s="12"/>
      <c r="G113" s="39"/>
      <c r="H113" s="23"/>
    </row>
    <row r="114" spans="1:8" hidden="1" x14ac:dyDescent="0.25">
      <c r="A114" s="3" t="s">
        <v>193</v>
      </c>
      <c r="B114" s="3" t="s">
        <v>194</v>
      </c>
      <c r="C114" s="13">
        <v>322867</v>
      </c>
      <c r="D114" s="13">
        <v>212317.25</v>
      </c>
      <c r="E114" s="13">
        <v>275200</v>
      </c>
      <c r="F114" s="12">
        <f>E114-C114</f>
        <v>-47667</v>
      </c>
      <c r="G114" s="39">
        <v>-0.14760000000000001</v>
      </c>
      <c r="H114" s="9"/>
    </row>
    <row r="115" spans="1:8" hidden="1" x14ac:dyDescent="0.25">
      <c r="A115" s="3" t="s">
        <v>195</v>
      </c>
      <c r="B115" s="3" t="s">
        <v>196</v>
      </c>
      <c r="C115" s="13">
        <v>18710</v>
      </c>
      <c r="D115" s="13">
        <v>11185.23</v>
      </c>
      <c r="E115" s="13">
        <v>15000</v>
      </c>
      <c r="F115" s="12">
        <f t="shared" ref="F115:F120" si="15">E115-C115</f>
        <v>-3710</v>
      </c>
      <c r="G115" s="39">
        <v>-0.1983</v>
      </c>
      <c r="H115" s="9"/>
    </row>
    <row r="116" spans="1:8" hidden="1" x14ac:dyDescent="0.25">
      <c r="A116" s="3" t="s">
        <v>197</v>
      </c>
      <c r="B116" s="3" t="s">
        <v>198</v>
      </c>
      <c r="C116" s="13">
        <v>14000</v>
      </c>
      <c r="D116" s="13">
        <v>11897.57</v>
      </c>
      <c r="E116" s="13">
        <v>15500</v>
      </c>
      <c r="F116" s="12">
        <f t="shared" si="15"/>
        <v>1500</v>
      </c>
      <c r="G116" s="39">
        <v>0.1071</v>
      </c>
      <c r="H116" s="9"/>
    </row>
    <row r="117" spans="1:8" hidden="1" x14ac:dyDescent="0.25">
      <c r="A117" s="3" t="s">
        <v>199</v>
      </c>
      <c r="B117" s="3" t="s">
        <v>200</v>
      </c>
      <c r="C117" s="13">
        <v>2000</v>
      </c>
      <c r="D117" s="13">
        <v>0</v>
      </c>
      <c r="E117" s="13">
        <v>2000</v>
      </c>
      <c r="F117" s="12">
        <f t="shared" si="15"/>
        <v>0</v>
      </c>
      <c r="G117" s="39">
        <v>0</v>
      </c>
      <c r="H117" s="9"/>
    </row>
    <row r="118" spans="1:8" hidden="1" x14ac:dyDescent="0.25">
      <c r="A118" s="3" t="s">
        <v>201</v>
      </c>
      <c r="B118" s="3" t="s">
        <v>202</v>
      </c>
      <c r="C118" s="13">
        <v>66101</v>
      </c>
      <c r="D118" s="13">
        <v>66101</v>
      </c>
      <c r="E118" s="13">
        <v>66564</v>
      </c>
      <c r="F118" s="12">
        <f t="shared" si="15"/>
        <v>463</v>
      </c>
      <c r="G118" s="39">
        <v>7.0000000000000001E-3</v>
      </c>
      <c r="H118" s="9"/>
    </row>
    <row r="119" spans="1:8" hidden="1" x14ac:dyDescent="0.25">
      <c r="A119" s="3" t="s">
        <v>203</v>
      </c>
      <c r="B119" s="3" t="s">
        <v>204</v>
      </c>
      <c r="C119" s="13">
        <v>31582</v>
      </c>
      <c r="D119" s="13">
        <v>31582</v>
      </c>
      <c r="E119" s="13">
        <v>33986</v>
      </c>
      <c r="F119" s="12">
        <f t="shared" si="15"/>
        <v>2404</v>
      </c>
      <c r="G119" s="39">
        <v>7.6100000000000001E-2</v>
      </c>
      <c r="H119" s="9"/>
    </row>
    <row r="120" spans="1:8" ht="15.75" hidden="1" thickBot="1" x14ac:dyDescent="0.3">
      <c r="A120" s="3" t="s">
        <v>205</v>
      </c>
      <c r="B120" s="15" t="s">
        <v>206</v>
      </c>
      <c r="C120" s="16">
        <v>6192</v>
      </c>
      <c r="D120" s="16">
        <v>6192</v>
      </c>
      <c r="E120" s="16">
        <v>5355</v>
      </c>
      <c r="F120" s="12">
        <f t="shared" si="15"/>
        <v>-837</v>
      </c>
      <c r="G120" s="40">
        <v>-0.13519999999999999</v>
      </c>
      <c r="H120" s="24"/>
    </row>
    <row r="121" spans="1:8" ht="15.75" thickBot="1" x14ac:dyDescent="0.3">
      <c r="A121" s="21"/>
      <c r="B121" s="18" t="s">
        <v>565</v>
      </c>
      <c r="C121" s="19">
        <f>SUM(C114:C120)</f>
        <v>461452</v>
      </c>
      <c r="D121" s="19">
        <f t="shared" ref="D121:E121" si="16">SUM(D114:D120)</f>
        <v>339275.05000000005</v>
      </c>
      <c r="E121" s="19">
        <f t="shared" si="16"/>
        <v>413605</v>
      </c>
      <c r="F121" s="19">
        <f>SUM(F114:F120)</f>
        <v>-47847</v>
      </c>
      <c r="G121" s="42">
        <v>-0.1037</v>
      </c>
      <c r="H121" s="20">
        <f>$E121/$K$1*1000</f>
        <v>0.7572980009407263</v>
      </c>
    </row>
    <row r="122" spans="1:8" ht="15.75" thickBot="1" x14ac:dyDescent="0.3">
      <c r="A122" s="3"/>
      <c r="B122" s="2"/>
      <c r="C122" s="12"/>
      <c r="D122" s="12"/>
      <c r="E122" s="12"/>
      <c r="F122" s="12"/>
      <c r="G122" s="39"/>
      <c r="H122" s="23"/>
    </row>
    <row r="123" spans="1:8" hidden="1" x14ac:dyDescent="0.25">
      <c r="A123" s="3" t="s">
        <v>207</v>
      </c>
      <c r="B123" s="3" t="s">
        <v>208</v>
      </c>
      <c r="C123" s="13">
        <v>10500</v>
      </c>
      <c r="D123" s="13">
        <v>7484</v>
      </c>
      <c r="E123" s="13">
        <v>12500</v>
      </c>
      <c r="F123" s="12">
        <f>E123-C123</f>
        <v>2000</v>
      </c>
      <c r="G123" s="39">
        <v>0.1905</v>
      </c>
      <c r="H123" s="9"/>
    </row>
    <row r="124" spans="1:8" hidden="1" x14ac:dyDescent="0.25">
      <c r="A124" s="3" t="s">
        <v>209</v>
      </c>
      <c r="B124" s="3" t="s">
        <v>210</v>
      </c>
      <c r="C124" s="13">
        <v>800</v>
      </c>
      <c r="D124" s="13">
        <v>572.83000000000004</v>
      </c>
      <c r="E124" s="13">
        <v>1100</v>
      </c>
      <c r="F124" s="12">
        <f t="shared" ref="F124:F125" si="17">E124-C124</f>
        <v>300</v>
      </c>
      <c r="G124" s="39">
        <v>0.375</v>
      </c>
      <c r="H124" s="9"/>
    </row>
    <row r="125" spans="1:8" ht="15.75" hidden="1" thickBot="1" x14ac:dyDescent="0.3">
      <c r="A125" s="3" t="s">
        <v>211</v>
      </c>
      <c r="B125" s="15" t="s">
        <v>212</v>
      </c>
      <c r="C125" s="16">
        <v>5000</v>
      </c>
      <c r="D125" s="16">
        <v>4170.58</v>
      </c>
      <c r="E125" s="16">
        <v>5500</v>
      </c>
      <c r="F125" s="12">
        <f t="shared" si="17"/>
        <v>500</v>
      </c>
      <c r="G125" s="40">
        <v>0.1</v>
      </c>
      <c r="H125" s="24"/>
    </row>
    <row r="126" spans="1:8" ht="15.75" thickBot="1" x14ac:dyDescent="0.3">
      <c r="A126" s="21"/>
      <c r="B126" s="18" t="s">
        <v>566</v>
      </c>
      <c r="C126" s="19">
        <f>SUM(C123:C125)</f>
        <v>16300</v>
      </c>
      <c r="D126" s="19">
        <f t="shared" ref="D126:E126" si="18">SUM(D123:D125)</f>
        <v>12227.41</v>
      </c>
      <c r="E126" s="19">
        <f t="shared" si="18"/>
        <v>19100</v>
      </c>
      <c r="F126" s="19">
        <f>SUM(F123:F125)</f>
        <v>2800</v>
      </c>
      <c r="G126" s="42">
        <v>0.17180000000000001</v>
      </c>
      <c r="H126" s="20">
        <f>$E126/$K$1*1000</f>
        <v>3.4971511026142994E-2</v>
      </c>
    </row>
    <row r="127" spans="1:8" ht="15.75" thickBot="1" x14ac:dyDescent="0.3">
      <c r="A127" s="3"/>
      <c r="B127" s="25"/>
      <c r="C127" s="31"/>
      <c r="D127" s="31"/>
      <c r="E127" s="31"/>
      <c r="F127" s="31"/>
      <c r="G127" s="40"/>
      <c r="H127" s="26"/>
    </row>
    <row r="128" spans="1:8" ht="15.75" thickBot="1" x14ac:dyDescent="0.3">
      <c r="A128" s="21" t="s">
        <v>213</v>
      </c>
      <c r="B128" s="18" t="s">
        <v>214</v>
      </c>
      <c r="C128" s="19">
        <v>2000</v>
      </c>
      <c r="D128" s="19">
        <v>203</v>
      </c>
      <c r="E128" s="19">
        <v>2000</v>
      </c>
      <c r="F128" s="19"/>
      <c r="G128" s="42">
        <v>0</v>
      </c>
      <c r="H128" s="20">
        <f>$E128/$K$1*1000</f>
        <v>3.6619383273448157E-3</v>
      </c>
    </row>
    <row r="129" spans="1:8" ht="15.75" thickBot="1" x14ac:dyDescent="0.3">
      <c r="A129" s="3"/>
      <c r="B129" s="2"/>
      <c r="C129" s="12"/>
      <c r="D129" s="12"/>
      <c r="E129" s="12"/>
      <c r="F129" s="12"/>
      <c r="G129" s="39"/>
      <c r="H129" s="23"/>
    </row>
    <row r="130" spans="1:8" hidden="1" x14ac:dyDescent="0.25">
      <c r="A130" s="3" t="s">
        <v>215</v>
      </c>
      <c r="B130" s="3" t="s">
        <v>216</v>
      </c>
      <c r="C130" s="13">
        <v>87550</v>
      </c>
      <c r="D130" s="13">
        <v>84099.82</v>
      </c>
      <c r="E130" s="13">
        <v>90176</v>
      </c>
      <c r="F130" s="12">
        <f>E130-C130</f>
        <v>2626</v>
      </c>
      <c r="G130" s="39">
        <v>0.03</v>
      </c>
      <c r="H130" s="9"/>
    </row>
    <row r="131" spans="1:8" hidden="1" x14ac:dyDescent="0.25">
      <c r="A131" s="3" t="s">
        <v>217</v>
      </c>
      <c r="B131" s="3" t="s">
        <v>218</v>
      </c>
      <c r="C131" s="13">
        <v>338266</v>
      </c>
      <c r="D131" s="13">
        <v>238867.43</v>
      </c>
      <c r="E131" s="13">
        <v>362472</v>
      </c>
      <c r="F131" s="12">
        <f t="shared" ref="F131:F155" si="19">E131-C131</f>
        <v>24206</v>
      </c>
      <c r="G131" s="39">
        <v>7.1599999999999997E-2</v>
      </c>
      <c r="H131" s="9"/>
    </row>
    <row r="132" spans="1:8" hidden="1" x14ac:dyDescent="0.25">
      <c r="A132" s="3" t="s">
        <v>219</v>
      </c>
      <c r="B132" s="3" t="s">
        <v>220</v>
      </c>
      <c r="C132" s="13">
        <v>1000</v>
      </c>
      <c r="D132" s="13">
        <v>3272.5</v>
      </c>
      <c r="E132" s="13">
        <v>1000</v>
      </c>
      <c r="F132" s="12">
        <f t="shared" si="19"/>
        <v>0</v>
      </c>
      <c r="G132" s="39">
        <v>0</v>
      </c>
      <c r="H132" s="9"/>
    </row>
    <row r="133" spans="1:8" hidden="1" x14ac:dyDescent="0.25">
      <c r="A133" s="3" t="s">
        <v>221</v>
      </c>
      <c r="B133" s="3" t="s">
        <v>222</v>
      </c>
      <c r="C133" s="13">
        <v>25000</v>
      </c>
      <c r="D133" s="13">
        <v>21899.68</v>
      </c>
      <c r="E133" s="13">
        <v>25000</v>
      </c>
      <c r="F133" s="12">
        <f t="shared" si="19"/>
        <v>0</v>
      </c>
      <c r="G133" s="39">
        <v>0</v>
      </c>
      <c r="H133" s="9"/>
    </row>
    <row r="134" spans="1:8" hidden="1" x14ac:dyDescent="0.25">
      <c r="A134" s="3" t="s">
        <v>223</v>
      </c>
      <c r="B134" s="3" t="s">
        <v>224</v>
      </c>
      <c r="C134" s="13">
        <v>7750</v>
      </c>
      <c r="D134" s="13">
        <v>7738.63</v>
      </c>
      <c r="E134" s="13">
        <v>8221</v>
      </c>
      <c r="F134" s="12">
        <f t="shared" si="19"/>
        <v>471</v>
      </c>
      <c r="G134" s="39">
        <v>6.08E-2</v>
      </c>
      <c r="H134" s="9"/>
    </row>
    <row r="135" spans="1:8" hidden="1" x14ac:dyDescent="0.25">
      <c r="A135" s="3" t="s">
        <v>225</v>
      </c>
      <c r="B135" s="3" t="s">
        <v>226</v>
      </c>
      <c r="C135" s="13">
        <v>4040</v>
      </c>
      <c r="D135" s="13">
        <v>0</v>
      </c>
      <c r="E135" s="13">
        <v>4162</v>
      </c>
      <c r="F135" s="12">
        <f t="shared" si="19"/>
        <v>122</v>
      </c>
      <c r="G135" s="39">
        <v>3.0200000000000001E-2</v>
      </c>
      <c r="H135" s="9"/>
    </row>
    <row r="136" spans="1:8" hidden="1" x14ac:dyDescent="0.25">
      <c r="A136" s="3" t="s">
        <v>227</v>
      </c>
      <c r="B136" s="3" t="s">
        <v>228</v>
      </c>
      <c r="C136" s="13">
        <v>10000</v>
      </c>
      <c r="D136" s="13">
        <v>0</v>
      </c>
      <c r="E136" s="13">
        <v>10000</v>
      </c>
      <c r="F136" s="12">
        <f t="shared" si="19"/>
        <v>0</v>
      </c>
      <c r="G136" s="39">
        <v>0</v>
      </c>
      <c r="H136" s="9"/>
    </row>
    <row r="137" spans="1:8" hidden="1" x14ac:dyDescent="0.25">
      <c r="A137" s="3" t="s">
        <v>229</v>
      </c>
      <c r="B137" s="3" t="s">
        <v>230</v>
      </c>
      <c r="C137" s="13">
        <v>0</v>
      </c>
      <c r="D137" s="13">
        <v>0</v>
      </c>
      <c r="E137" s="13">
        <v>0</v>
      </c>
      <c r="F137" s="12">
        <f t="shared" si="19"/>
        <v>0</v>
      </c>
      <c r="G137" s="39">
        <v>0</v>
      </c>
      <c r="H137" s="9"/>
    </row>
    <row r="138" spans="1:8" hidden="1" x14ac:dyDescent="0.25">
      <c r="A138" s="3" t="s">
        <v>231</v>
      </c>
      <c r="B138" s="3" t="s">
        <v>232</v>
      </c>
      <c r="C138" s="13">
        <v>9365</v>
      </c>
      <c r="D138" s="13">
        <v>9186.0300000000007</v>
      </c>
      <c r="E138" s="13">
        <v>11404</v>
      </c>
      <c r="F138" s="12">
        <f t="shared" si="19"/>
        <v>2039</v>
      </c>
      <c r="G138" s="39">
        <v>0.2177</v>
      </c>
      <c r="H138" s="9"/>
    </row>
    <row r="139" spans="1:8" hidden="1" x14ac:dyDescent="0.25">
      <c r="A139" s="3" t="s">
        <v>233</v>
      </c>
      <c r="B139" s="3" t="s">
        <v>234</v>
      </c>
      <c r="C139" s="13">
        <v>137900</v>
      </c>
      <c r="D139" s="13">
        <v>89968.12</v>
      </c>
      <c r="E139" s="13">
        <v>134883</v>
      </c>
      <c r="F139" s="12">
        <f t="shared" si="19"/>
        <v>-3017</v>
      </c>
      <c r="G139" s="39">
        <v>-2.1899999999999999E-2</v>
      </c>
      <c r="H139" s="9"/>
    </row>
    <row r="140" spans="1:8" hidden="1" x14ac:dyDescent="0.25">
      <c r="A140" s="3" t="s">
        <v>235</v>
      </c>
      <c r="B140" s="3" t="s">
        <v>236</v>
      </c>
      <c r="C140" s="13">
        <v>8000</v>
      </c>
      <c r="D140" s="13">
        <v>7052.29</v>
      </c>
      <c r="E140" s="13">
        <v>8000</v>
      </c>
      <c r="F140" s="12">
        <f t="shared" si="19"/>
        <v>0</v>
      </c>
      <c r="G140" s="39">
        <v>0</v>
      </c>
      <c r="H140" s="9"/>
    </row>
    <row r="141" spans="1:8" hidden="1" x14ac:dyDescent="0.25">
      <c r="A141" s="3" t="s">
        <v>237</v>
      </c>
      <c r="B141" s="3" t="s">
        <v>238</v>
      </c>
      <c r="C141" s="13">
        <v>12000</v>
      </c>
      <c r="D141" s="13">
        <v>40313.25</v>
      </c>
      <c r="E141" s="13">
        <v>12000</v>
      </c>
      <c r="F141" s="12">
        <f t="shared" si="19"/>
        <v>0</v>
      </c>
      <c r="G141" s="39">
        <v>0</v>
      </c>
      <c r="H141" s="9"/>
    </row>
    <row r="142" spans="1:8" hidden="1" x14ac:dyDescent="0.25">
      <c r="A142" s="3" t="s">
        <v>239</v>
      </c>
      <c r="B142" s="3" t="s">
        <v>240</v>
      </c>
      <c r="C142" s="13">
        <v>500</v>
      </c>
      <c r="D142" s="13">
        <v>0</v>
      </c>
      <c r="E142" s="13">
        <v>500</v>
      </c>
      <c r="F142" s="12">
        <f t="shared" si="19"/>
        <v>0</v>
      </c>
      <c r="G142" s="39">
        <v>0</v>
      </c>
      <c r="H142" s="9"/>
    </row>
    <row r="143" spans="1:8" hidden="1" x14ac:dyDescent="0.25">
      <c r="A143" s="3" t="s">
        <v>241</v>
      </c>
      <c r="B143" s="3" t="s">
        <v>242</v>
      </c>
      <c r="C143" s="13">
        <v>2500</v>
      </c>
      <c r="D143" s="13">
        <v>463.71</v>
      </c>
      <c r="E143" s="13">
        <v>2500</v>
      </c>
      <c r="F143" s="12">
        <f t="shared" si="19"/>
        <v>0</v>
      </c>
      <c r="G143" s="39">
        <v>0</v>
      </c>
      <c r="H143" s="9"/>
    </row>
    <row r="144" spans="1:8" hidden="1" x14ac:dyDescent="0.25">
      <c r="A144" s="3" t="s">
        <v>243</v>
      </c>
      <c r="B144" s="3" t="s">
        <v>78</v>
      </c>
      <c r="C144" s="13">
        <v>400</v>
      </c>
      <c r="D144" s="13">
        <v>10.61</v>
      </c>
      <c r="E144" s="13">
        <v>400</v>
      </c>
      <c r="F144" s="12">
        <f t="shared" si="19"/>
        <v>0</v>
      </c>
      <c r="G144" s="39">
        <v>0</v>
      </c>
      <c r="H144" s="9"/>
    </row>
    <row r="145" spans="1:8" hidden="1" x14ac:dyDescent="0.25">
      <c r="A145" s="3" t="s">
        <v>244</v>
      </c>
      <c r="B145" s="3" t="s">
        <v>245</v>
      </c>
      <c r="C145" s="13">
        <v>3000</v>
      </c>
      <c r="D145" s="13">
        <v>2959.39</v>
      </c>
      <c r="E145" s="13">
        <v>3000</v>
      </c>
      <c r="F145" s="12">
        <f t="shared" si="19"/>
        <v>0</v>
      </c>
      <c r="G145" s="39">
        <v>0</v>
      </c>
      <c r="H145" s="9"/>
    </row>
    <row r="146" spans="1:8" hidden="1" x14ac:dyDescent="0.25">
      <c r="A146" s="3" t="s">
        <v>246</v>
      </c>
      <c r="B146" s="3" t="s">
        <v>247</v>
      </c>
      <c r="C146" s="13">
        <v>15000</v>
      </c>
      <c r="D146" s="13">
        <v>8390.9</v>
      </c>
      <c r="E146" s="13">
        <v>15000</v>
      </c>
      <c r="F146" s="12">
        <f t="shared" si="19"/>
        <v>0</v>
      </c>
      <c r="G146" s="39">
        <v>0</v>
      </c>
      <c r="H146" s="9"/>
    </row>
    <row r="147" spans="1:8" hidden="1" x14ac:dyDescent="0.25">
      <c r="A147" s="3" t="s">
        <v>248</v>
      </c>
      <c r="B147" s="3" t="s">
        <v>249</v>
      </c>
      <c r="C147" s="13">
        <v>2500</v>
      </c>
      <c r="D147" s="13">
        <v>1893.43</v>
      </c>
      <c r="E147" s="13">
        <v>2500</v>
      </c>
      <c r="F147" s="12">
        <f t="shared" si="19"/>
        <v>0</v>
      </c>
      <c r="G147" s="39">
        <v>0</v>
      </c>
      <c r="H147" s="9"/>
    </row>
    <row r="148" spans="1:8" hidden="1" x14ac:dyDescent="0.25">
      <c r="A148" s="3" t="s">
        <v>250</v>
      </c>
      <c r="B148" s="3" t="s">
        <v>251</v>
      </c>
      <c r="C148" s="13">
        <v>2500</v>
      </c>
      <c r="D148" s="13">
        <v>1975.93</v>
      </c>
      <c r="E148" s="13">
        <v>2500</v>
      </c>
      <c r="F148" s="12">
        <f t="shared" si="19"/>
        <v>0</v>
      </c>
      <c r="G148" s="39">
        <v>0</v>
      </c>
      <c r="H148" s="9"/>
    </row>
    <row r="149" spans="1:8" hidden="1" x14ac:dyDescent="0.25">
      <c r="A149" s="3" t="s">
        <v>252</v>
      </c>
      <c r="B149" s="3" t="s">
        <v>253</v>
      </c>
      <c r="C149" s="13">
        <v>2500</v>
      </c>
      <c r="D149" s="13">
        <v>1069.98</v>
      </c>
      <c r="E149" s="13">
        <v>2000</v>
      </c>
      <c r="F149" s="12">
        <f t="shared" si="19"/>
        <v>-500</v>
      </c>
      <c r="G149" s="39">
        <v>-0.2</v>
      </c>
      <c r="H149" s="9"/>
    </row>
    <row r="150" spans="1:8" hidden="1" x14ac:dyDescent="0.25">
      <c r="A150" s="3" t="s">
        <v>254</v>
      </c>
      <c r="B150" s="3" t="s">
        <v>255</v>
      </c>
      <c r="C150" s="13">
        <v>2500</v>
      </c>
      <c r="D150" s="13">
        <v>1715.67</v>
      </c>
      <c r="E150" s="13">
        <v>2500</v>
      </c>
      <c r="F150" s="12">
        <f t="shared" si="19"/>
        <v>0</v>
      </c>
      <c r="G150" s="39">
        <v>0</v>
      </c>
      <c r="H150" s="9"/>
    </row>
    <row r="151" spans="1:8" hidden="1" x14ac:dyDescent="0.25">
      <c r="A151" s="3" t="s">
        <v>256</v>
      </c>
      <c r="B151" s="3" t="s">
        <v>257</v>
      </c>
      <c r="C151" s="13">
        <v>2000</v>
      </c>
      <c r="D151" s="13">
        <v>0</v>
      </c>
      <c r="E151" s="13">
        <v>2000</v>
      </c>
      <c r="F151" s="12">
        <f t="shared" si="19"/>
        <v>0</v>
      </c>
      <c r="G151" s="39">
        <v>0</v>
      </c>
      <c r="H151" s="9"/>
    </row>
    <row r="152" spans="1:8" hidden="1" x14ac:dyDescent="0.25">
      <c r="A152" s="3" t="s">
        <v>258</v>
      </c>
      <c r="B152" s="3" t="s">
        <v>259</v>
      </c>
      <c r="C152" s="13">
        <v>500</v>
      </c>
      <c r="D152" s="13">
        <v>117.6</v>
      </c>
      <c r="E152" s="13">
        <v>2000</v>
      </c>
      <c r="F152" s="12">
        <f t="shared" si="19"/>
        <v>1500</v>
      </c>
      <c r="G152" s="39">
        <v>3</v>
      </c>
      <c r="H152" s="9"/>
    </row>
    <row r="153" spans="1:8" hidden="1" x14ac:dyDescent="0.25">
      <c r="A153" s="3" t="s">
        <v>260</v>
      </c>
      <c r="B153" s="3" t="s">
        <v>261</v>
      </c>
      <c r="C153" s="13">
        <v>1000</v>
      </c>
      <c r="D153" s="13">
        <v>216.16</v>
      </c>
      <c r="E153" s="13">
        <v>1000</v>
      </c>
      <c r="F153" s="12">
        <f t="shared" si="19"/>
        <v>0</v>
      </c>
      <c r="G153" s="39">
        <v>0</v>
      </c>
      <c r="H153" s="9"/>
    </row>
    <row r="154" spans="1:8" hidden="1" x14ac:dyDescent="0.25">
      <c r="A154" s="3" t="s">
        <v>262</v>
      </c>
      <c r="B154" s="3" t="s">
        <v>263</v>
      </c>
      <c r="C154" s="13">
        <v>4500</v>
      </c>
      <c r="D154" s="13">
        <v>2951.38</v>
      </c>
      <c r="E154" s="13">
        <v>5000</v>
      </c>
      <c r="F154" s="12">
        <f t="shared" si="19"/>
        <v>500</v>
      </c>
      <c r="G154" s="39">
        <v>0.1111</v>
      </c>
      <c r="H154" s="9"/>
    </row>
    <row r="155" spans="1:8" ht="15.75" hidden="1" thickBot="1" x14ac:dyDescent="0.3">
      <c r="A155" s="3" t="s">
        <v>264</v>
      </c>
      <c r="B155" s="15" t="s">
        <v>265</v>
      </c>
      <c r="C155" s="16">
        <v>10000</v>
      </c>
      <c r="D155" s="16">
        <v>8185.21</v>
      </c>
      <c r="E155" s="16">
        <v>10000</v>
      </c>
      <c r="F155" s="12">
        <f t="shared" si="19"/>
        <v>0</v>
      </c>
      <c r="G155" s="40">
        <v>0</v>
      </c>
      <c r="H155" s="24"/>
    </row>
    <row r="156" spans="1:8" ht="15.75" thickBot="1" x14ac:dyDescent="0.3">
      <c r="A156" s="21"/>
      <c r="B156" s="18" t="s">
        <v>581</v>
      </c>
      <c r="C156" s="19">
        <f>SUM(C130:C155)</f>
        <v>690271</v>
      </c>
      <c r="D156" s="19">
        <f t="shared" ref="D156:E156" si="20">SUM(D130:D155)</f>
        <v>532347.72</v>
      </c>
      <c r="E156" s="19">
        <f t="shared" si="20"/>
        <v>718218</v>
      </c>
      <c r="F156" s="19">
        <f>SUM(F130:F155)</f>
        <v>27947</v>
      </c>
      <c r="G156" s="42">
        <v>4.0500000000000001E-2</v>
      </c>
      <c r="H156" s="20">
        <f>$E156/$K$1*1000</f>
        <v>1.3150350107944695</v>
      </c>
    </row>
    <row r="157" spans="1:8" ht="15.75" thickBot="1" x14ac:dyDescent="0.3">
      <c r="A157" s="3"/>
      <c r="B157" s="2"/>
      <c r="C157" s="12"/>
      <c r="D157" s="12"/>
      <c r="E157" s="12"/>
      <c r="F157" s="12"/>
      <c r="G157" s="39"/>
      <c r="H157" s="23"/>
    </row>
    <row r="158" spans="1:8" hidden="1" x14ac:dyDescent="0.25">
      <c r="A158" s="3" t="s">
        <v>266</v>
      </c>
      <c r="B158" s="3" t="s">
        <v>267</v>
      </c>
      <c r="C158" s="13">
        <v>80000</v>
      </c>
      <c r="D158" s="13">
        <v>70999.97</v>
      </c>
      <c r="E158" s="13">
        <v>80000</v>
      </c>
      <c r="F158" s="12">
        <f>E158-C158</f>
        <v>0</v>
      </c>
      <c r="G158" s="39">
        <v>0</v>
      </c>
      <c r="H158" s="9"/>
    </row>
    <row r="159" spans="1:8" hidden="1" x14ac:dyDescent="0.25">
      <c r="A159" s="3" t="s">
        <v>268</v>
      </c>
      <c r="B159" s="3" t="s">
        <v>269</v>
      </c>
      <c r="C159" s="13">
        <v>75000</v>
      </c>
      <c r="D159" s="13">
        <v>49095.13</v>
      </c>
      <c r="E159" s="13">
        <v>80000</v>
      </c>
      <c r="F159" s="12">
        <f t="shared" ref="F159:F180" si="21">E159-C159</f>
        <v>5000</v>
      </c>
      <c r="G159" s="39">
        <v>6.6699999999999995E-2</v>
      </c>
      <c r="H159" s="9"/>
    </row>
    <row r="160" spans="1:8" hidden="1" x14ac:dyDescent="0.25">
      <c r="A160" s="3" t="s">
        <v>270</v>
      </c>
      <c r="B160" s="3" t="s">
        <v>271</v>
      </c>
      <c r="C160" s="13">
        <v>1500</v>
      </c>
      <c r="D160" s="13">
        <v>5375</v>
      </c>
      <c r="E160" s="13">
        <v>18000</v>
      </c>
      <c r="F160" s="12">
        <f t="shared" si="21"/>
        <v>16500</v>
      </c>
      <c r="G160" s="39">
        <v>9.9999000000000002</v>
      </c>
      <c r="H160" s="9"/>
    </row>
    <row r="161" spans="1:8" hidden="1" x14ac:dyDescent="0.25">
      <c r="A161" s="3" t="s">
        <v>272</v>
      </c>
      <c r="B161" s="3" t="s">
        <v>273</v>
      </c>
      <c r="C161" s="13">
        <v>3692</v>
      </c>
      <c r="D161" s="13">
        <v>3692</v>
      </c>
      <c r="E161" s="13">
        <v>3692</v>
      </c>
      <c r="F161" s="12">
        <f t="shared" si="21"/>
        <v>0</v>
      </c>
      <c r="G161" s="39">
        <v>0</v>
      </c>
      <c r="H161" s="9"/>
    </row>
    <row r="162" spans="1:8" hidden="1" x14ac:dyDescent="0.25">
      <c r="A162" s="3" t="s">
        <v>274</v>
      </c>
      <c r="B162" s="3" t="s">
        <v>275</v>
      </c>
      <c r="C162" s="13">
        <v>8000</v>
      </c>
      <c r="D162" s="13">
        <v>5508.82</v>
      </c>
      <c r="E162" s="13">
        <v>8000</v>
      </c>
      <c r="F162" s="12">
        <f t="shared" si="21"/>
        <v>0</v>
      </c>
      <c r="G162" s="39">
        <v>0</v>
      </c>
      <c r="H162" s="9"/>
    </row>
    <row r="163" spans="1:8" hidden="1" x14ac:dyDescent="0.25">
      <c r="A163" s="3" t="s">
        <v>276</v>
      </c>
      <c r="B163" s="3" t="s">
        <v>277</v>
      </c>
      <c r="C163" s="13">
        <v>24460</v>
      </c>
      <c r="D163" s="13">
        <v>21140.7</v>
      </c>
      <c r="E163" s="13">
        <v>24460</v>
      </c>
      <c r="F163" s="12">
        <f t="shared" si="21"/>
        <v>0</v>
      </c>
      <c r="G163" s="39">
        <v>0</v>
      </c>
      <c r="H163" s="9"/>
    </row>
    <row r="164" spans="1:8" hidden="1" x14ac:dyDescent="0.25">
      <c r="A164" s="3" t="s">
        <v>278</v>
      </c>
      <c r="B164" s="3" t="s">
        <v>279</v>
      </c>
      <c r="C164" s="13">
        <v>3000</v>
      </c>
      <c r="D164" s="13">
        <v>1459.99</v>
      </c>
      <c r="E164" s="13">
        <v>4000</v>
      </c>
      <c r="F164" s="12">
        <f t="shared" si="21"/>
        <v>1000</v>
      </c>
      <c r="G164" s="39">
        <v>0.33329999999999999</v>
      </c>
      <c r="H164" s="9"/>
    </row>
    <row r="165" spans="1:8" hidden="1" x14ac:dyDescent="0.25">
      <c r="A165" s="3" t="s">
        <v>280</v>
      </c>
      <c r="B165" s="3" t="s">
        <v>281</v>
      </c>
      <c r="C165" s="13">
        <v>2500</v>
      </c>
      <c r="D165" s="13">
        <v>2776.92</v>
      </c>
      <c r="E165" s="13">
        <v>2500</v>
      </c>
      <c r="F165" s="12">
        <f t="shared" si="21"/>
        <v>0</v>
      </c>
      <c r="G165" s="39">
        <v>0</v>
      </c>
      <c r="H165" s="9"/>
    </row>
    <row r="166" spans="1:8" hidden="1" x14ac:dyDescent="0.25">
      <c r="A166" s="3" t="s">
        <v>282</v>
      </c>
      <c r="B166" s="3" t="s">
        <v>283</v>
      </c>
      <c r="C166" s="13">
        <v>2000</v>
      </c>
      <c r="D166" s="13">
        <v>1131.44</v>
      </c>
      <c r="E166" s="13">
        <v>2000</v>
      </c>
      <c r="F166" s="12">
        <f t="shared" si="21"/>
        <v>0</v>
      </c>
      <c r="G166" s="39">
        <v>0</v>
      </c>
      <c r="H166" s="9"/>
    </row>
    <row r="167" spans="1:8" hidden="1" x14ac:dyDescent="0.25">
      <c r="A167" s="3" t="s">
        <v>284</v>
      </c>
      <c r="B167" s="3" t="s">
        <v>285</v>
      </c>
      <c r="C167" s="13">
        <v>7000</v>
      </c>
      <c r="D167" s="13">
        <v>13113.96</v>
      </c>
      <c r="E167" s="13">
        <v>10000</v>
      </c>
      <c r="F167" s="12">
        <f t="shared" si="21"/>
        <v>3000</v>
      </c>
      <c r="G167" s="39">
        <v>0.42859999999999998</v>
      </c>
      <c r="H167" s="9"/>
    </row>
    <row r="168" spans="1:8" hidden="1" x14ac:dyDescent="0.25">
      <c r="A168" s="3" t="s">
        <v>286</v>
      </c>
      <c r="B168" s="3" t="s">
        <v>287</v>
      </c>
      <c r="C168" s="13">
        <v>2000</v>
      </c>
      <c r="D168" s="13">
        <v>3360.13</v>
      </c>
      <c r="E168" s="13">
        <v>5000</v>
      </c>
      <c r="F168" s="12">
        <f t="shared" si="21"/>
        <v>3000</v>
      </c>
      <c r="G168" s="39">
        <v>1.5</v>
      </c>
      <c r="H168" s="9"/>
    </row>
    <row r="169" spans="1:8" hidden="1" x14ac:dyDescent="0.25">
      <c r="A169" s="3" t="s">
        <v>288</v>
      </c>
      <c r="B169" s="3" t="s">
        <v>289</v>
      </c>
      <c r="C169" s="13">
        <v>3000</v>
      </c>
      <c r="D169" s="13">
        <v>1555.8</v>
      </c>
      <c r="E169" s="13">
        <v>3000</v>
      </c>
      <c r="F169" s="12">
        <f t="shared" si="21"/>
        <v>0</v>
      </c>
      <c r="G169" s="39">
        <v>0</v>
      </c>
      <c r="H169" s="9"/>
    </row>
    <row r="170" spans="1:8" hidden="1" x14ac:dyDescent="0.25">
      <c r="A170" s="3" t="s">
        <v>290</v>
      </c>
      <c r="B170" s="3" t="s">
        <v>291</v>
      </c>
      <c r="C170" s="13">
        <v>2000</v>
      </c>
      <c r="D170" s="13">
        <v>1849.38</v>
      </c>
      <c r="E170" s="13">
        <v>2500</v>
      </c>
      <c r="F170" s="12">
        <f t="shared" si="21"/>
        <v>500</v>
      </c>
      <c r="G170" s="39">
        <v>0.25</v>
      </c>
      <c r="H170" s="9"/>
    </row>
    <row r="171" spans="1:8" hidden="1" x14ac:dyDescent="0.25">
      <c r="A171" s="3" t="s">
        <v>292</v>
      </c>
      <c r="B171" s="3" t="s">
        <v>293</v>
      </c>
      <c r="C171" s="13">
        <v>2500</v>
      </c>
      <c r="D171" s="13">
        <v>2591.06</v>
      </c>
      <c r="E171" s="13">
        <v>3000</v>
      </c>
      <c r="F171" s="12">
        <f t="shared" si="21"/>
        <v>500</v>
      </c>
      <c r="G171" s="39">
        <v>0.6</v>
      </c>
      <c r="H171" s="9"/>
    </row>
    <row r="172" spans="1:8" hidden="1" x14ac:dyDescent="0.25">
      <c r="A172" s="3" t="s">
        <v>294</v>
      </c>
      <c r="B172" s="3" t="s">
        <v>295</v>
      </c>
      <c r="C172" s="13">
        <v>4000</v>
      </c>
      <c r="D172" s="13">
        <v>1666.68</v>
      </c>
      <c r="E172" s="13">
        <v>0</v>
      </c>
      <c r="F172" s="12">
        <f t="shared" si="21"/>
        <v>-4000</v>
      </c>
      <c r="G172" s="39">
        <v>-1</v>
      </c>
      <c r="H172" s="9"/>
    </row>
    <row r="173" spans="1:8" hidden="1" x14ac:dyDescent="0.25">
      <c r="A173" s="3" t="s">
        <v>296</v>
      </c>
      <c r="B173" s="3" t="s">
        <v>297</v>
      </c>
      <c r="C173" s="13">
        <v>4000</v>
      </c>
      <c r="D173" s="13">
        <v>3561.59</v>
      </c>
      <c r="E173" s="13">
        <v>5000</v>
      </c>
      <c r="F173" s="12">
        <f t="shared" si="21"/>
        <v>1000</v>
      </c>
      <c r="G173" s="39">
        <v>0.25</v>
      </c>
      <c r="H173" s="9"/>
    </row>
    <row r="174" spans="1:8" hidden="1" x14ac:dyDescent="0.25">
      <c r="A174" s="3" t="s">
        <v>298</v>
      </c>
      <c r="B174" s="3" t="s">
        <v>299</v>
      </c>
      <c r="C174" s="13">
        <v>1000</v>
      </c>
      <c r="D174" s="13">
        <v>0</v>
      </c>
      <c r="E174" s="13">
        <v>1000</v>
      </c>
      <c r="F174" s="12">
        <f t="shared" si="21"/>
        <v>0</v>
      </c>
      <c r="G174" s="39">
        <v>0</v>
      </c>
      <c r="H174" s="9"/>
    </row>
    <row r="175" spans="1:8" hidden="1" x14ac:dyDescent="0.25">
      <c r="A175" s="3" t="s">
        <v>300</v>
      </c>
      <c r="B175" s="3" t="s">
        <v>301</v>
      </c>
      <c r="C175" s="13">
        <v>5000</v>
      </c>
      <c r="D175" s="13">
        <v>3252.4</v>
      </c>
      <c r="E175" s="13">
        <v>2000</v>
      </c>
      <c r="F175" s="12">
        <f t="shared" si="21"/>
        <v>-3000</v>
      </c>
      <c r="G175" s="39">
        <v>-0.6</v>
      </c>
      <c r="H175" s="9"/>
    </row>
    <row r="176" spans="1:8" hidden="1" x14ac:dyDescent="0.25">
      <c r="A176" s="3" t="s">
        <v>302</v>
      </c>
      <c r="B176" s="3" t="s">
        <v>303</v>
      </c>
      <c r="C176" s="13">
        <v>2000</v>
      </c>
      <c r="D176" s="13">
        <v>3986.19</v>
      </c>
      <c r="E176" s="13">
        <v>5000</v>
      </c>
      <c r="F176" s="12">
        <f t="shared" si="21"/>
        <v>3000</v>
      </c>
      <c r="G176" s="39">
        <v>1.5</v>
      </c>
      <c r="H176" s="9"/>
    </row>
    <row r="177" spans="1:8" s="75" customFormat="1" hidden="1" x14ac:dyDescent="0.25">
      <c r="A177" s="76" t="s">
        <v>597</v>
      </c>
      <c r="B177" s="76" t="s">
        <v>598</v>
      </c>
      <c r="C177" s="54">
        <v>0</v>
      </c>
      <c r="D177" s="54">
        <v>0</v>
      </c>
      <c r="E177" s="54">
        <v>3500</v>
      </c>
      <c r="F177" s="55">
        <f t="shared" si="21"/>
        <v>3500</v>
      </c>
      <c r="G177" s="39">
        <v>1</v>
      </c>
      <c r="H177" s="9"/>
    </row>
    <row r="178" spans="1:8" hidden="1" x14ac:dyDescent="0.25">
      <c r="A178" s="3" t="s">
        <v>304</v>
      </c>
      <c r="B178" s="3" t="s">
        <v>305</v>
      </c>
      <c r="C178" s="13">
        <v>3000</v>
      </c>
      <c r="D178" s="13">
        <v>1805.9</v>
      </c>
      <c r="E178" s="13">
        <v>3000</v>
      </c>
      <c r="F178" s="12">
        <f t="shared" si="21"/>
        <v>0</v>
      </c>
      <c r="G178" s="39">
        <v>0</v>
      </c>
      <c r="H178" s="9"/>
    </row>
    <row r="179" spans="1:8" hidden="1" x14ac:dyDescent="0.25">
      <c r="A179" s="3" t="s">
        <v>306</v>
      </c>
      <c r="B179" s="3" t="s">
        <v>307</v>
      </c>
      <c r="C179" s="13">
        <v>15000</v>
      </c>
      <c r="D179" s="13">
        <v>14562.96</v>
      </c>
      <c r="E179" s="13">
        <v>15000</v>
      </c>
      <c r="F179" s="12">
        <f t="shared" si="21"/>
        <v>0</v>
      </c>
      <c r="G179" s="39">
        <v>0</v>
      </c>
      <c r="H179" s="9"/>
    </row>
    <row r="180" spans="1:8" ht="15.75" hidden="1" thickBot="1" x14ac:dyDescent="0.3">
      <c r="A180" s="3" t="s">
        <v>308</v>
      </c>
      <c r="B180" s="15" t="s">
        <v>309</v>
      </c>
      <c r="C180" s="16">
        <v>3500</v>
      </c>
      <c r="D180" s="16">
        <v>649.30999999999995</v>
      </c>
      <c r="E180" s="16">
        <v>5000</v>
      </c>
      <c r="F180" s="12">
        <f t="shared" si="21"/>
        <v>1500</v>
      </c>
      <c r="G180" s="40">
        <v>0.42859999999999998</v>
      </c>
      <c r="H180" s="24"/>
    </row>
    <row r="181" spans="1:8" ht="15.75" thickBot="1" x14ac:dyDescent="0.3">
      <c r="A181" s="21"/>
      <c r="B181" s="18" t="s">
        <v>582</v>
      </c>
      <c r="C181" s="19">
        <f>SUM(C158:C180)</f>
        <v>254152</v>
      </c>
      <c r="D181" s="19">
        <f t="shared" ref="D181:E181" si="22">SUM(D158:D180)</f>
        <v>213135.33</v>
      </c>
      <c r="E181" s="19">
        <f t="shared" si="22"/>
        <v>285652</v>
      </c>
      <c r="F181" s="19">
        <f>SUM(F158:F180)</f>
        <v>31500</v>
      </c>
      <c r="G181" s="42">
        <v>0.11409999999999999</v>
      </c>
      <c r="H181" s="20">
        <f>$E181/$K$1*1000</f>
        <v>0.5230200035413507</v>
      </c>
    </row>
    <row r="182" spans="1:8" ht="15.75" thickBot="1" x14ac:dyDescent="0.3">
      <c r="A182" s="3"/>
      <c r="B182" s="2"/>
      <c r="C182" s="12"/>
      <c r="D182" s="12"/>
      <c r="E182" s="12"/>
      <c r="F182" s="12"/>
      <c r="G182" s="39"/>
      <c r="H182" s="23"/>
    </row>
    <row r="183" spans="1:8" hidden="1" x14ac:dyDescent="0.25">
      <c r="A183" s="3" t="s">
        <v>310</v>
      </c>
      <c r="B183" s="3" t="s">
        <v>311</v>
      </c>
      <c r="C183" s="13">
        <v>25486</v>
      </c>
      <c r="D183" s="13">
        <v>22340.68</v>
      </c>
      <c r="E183" s="13">
        <v>26250</v>
      </c>
      <c r="F183" s="12">
        <f>E183-C183</f>
        <v>764</v>
      </c>
      <c r="G183" s="39">
        <v>0.03</v>
      </c>
      <c r="H183" s="9"/>
    </row>
    <row r="184" spans="1:8" hidden="1" x14ac:dyDescent="0.25">
      <c r="A184" s="3" t="s">
        <v>312</v>
      </c>
      <c r="B184" s="3" t="s">
        <v>313</v>
      </c>
      <c r="C184" s="13">
        <v>2000</v>
      </c>
      <c r="D184" s="13">
        <v>1800.92</v>
      </c>
      <c r="E184" s="13">
        <v>2000</v>
      </c>
      <c r="F184" s="12">
        <f t="shared" ref="F184:F189" si="23">E184-C184</f>
        <v>0</v>
      </c>
      <c r="G184" s="39">
        <v>0</v>
      </c>
      <c r="H184" s="9"/>
    </row>
    <row r="185" spans="1:8" hidden="1" x14ac:dyDescent="0.25">
      <c r="A185" s="3" t="s">
        <v>314</v>
      </c>
      <c r="B185" s="3" t="s">
        <v>315</v>
      </c>
      <c r="C185" s="13">
        <v>680</v>
      </c>
      <c r="D185" s="13">
        <v>355</v>
      </c>
      <c r="E185" s="13">
        <v>680</v>
      </c>
      <c r="F185" s="12">
        <f t="shared" si="23"/>
        <v>0</v>
      </c>
      <c r="G185" s="39">
        <v>0</v>
      </c>
      <c r="H185" s="9"/>
    </row>
    <row r="186" spans="1:8" hidden="1" x14ac:dyDescent="0.25">
      <c r="A186" s="3" t="s">
        <v>316</v>
      </c>
      <c r="B186" s="3" t="s">
        <v>317</v>
      </c>
      <c r="C186" s="13">
        <v>500</v>
      </c>
      <c r="D186" s="13">
        <v>442.11</v>
      </c>
      <c r="E186" s="13">
        <v>500</v>
      </c>
      <c r="F186" s="12">
        <f t="shared" si="23"/>
        <v>0</v>
      </c>
      <c r="G186" s="39">
        <v>0</v>
      </c>
      <c r="H186" s="9"/>
    </row>
    <row r="187" spans="1:8" hidden="1" x14ac:dyDescent="0.25">
      <c r="A187" s="3" t="s">
        <v>318</v>
      </c>
      <c r="B187" s="3" t="s">
        <v>319</v>
      </c>
      <c r="C187" s="13">
        <v>120</v>
      </c>
      <c r="D187" s="13">
        <v>45</v>
      </c>
      <c r="E187" s="13">
        <v>120</v>
      </c>
      <c r="F187" s="12">
        <f t="shared" si="23"/>
        <v>0</v>
      </c>
      <c r="G187" s="39">
        <v>0</v>
      </c>
      <c r="H187" s="9"/>
    </row>
    <row r="188" spans="1:8" hidden="1" x14ac:dyDescent="0.25">
      <c r="A188" s="3" t="s">
        <v>320</v>
      </c>
      <c r="B188" s="3" t="s">
        <v>321</v>
      </c>
      <c r="C188" s="13">
        <v>350</v>
      </c>
      <c r="D188" s="13">
        <v>0</v>
      </c>
      <c r="E188" s="13">
        <v>350</v>
      </c>
      <c r="F188" s="12">
        <f t="shared" si="23"/>
        <v>0</v>
      </c>
      <c r="G188" s="39">
        <v>0</v>
      </c>
      <c r="H188" s="9"/>
    </row>
    <row r="189" spans="1:8" ht="15.75" hidden="1" thickBot="1" x14ac:dyDescent="0.3">
      <c r="A189" s="3" t="s">
        <v>322</v>
      </c>
      <c r="B189" s="15" t="s">
        <v>323</v>
      </c>
      <c r="C189" s="16">
        <v>1500</v>
      </c>
      <c r="D189" s="16">
        <v>1200</v>
      </c>
      <c r="E189" s="16">
        <v>1500</v>
      </c>
      <c r="F189" s="12">
        <f t="shared" si="23"/>
        <v>0</v>
      </c>
      <c r="G189" s="40">
        <v>0</v>
      </c>
      <c r="H189" s="24"/>
    </row>
    <row r="190" spans="1:8" ht="15.75" thickBot="1" x14ac:dyDescent="0.3">
      <c r="A190" s="21"/>
      <c r="B190" s="18" t="s">
        <v>583</v>
      </c>
      <c r="C190" s="19">
        <f>SUM(C183:C189)</f>
        <v>30636</v>
      </c>
      <c r="D190" s="19">
        <f t="shared" ref="D190:E190" si="24">SUM(D183:D189)</f>
        <v>26183.71</v>
      </c>
      <c r="E190" s="19">
        <f t="shared" si="24"/>
        <v>31400</v>
      </c>
      <c r="F190" s="19">
        <f>SUM(F183:F189)</f>
        <v>764</v>
      </c>
      <c r="G190" s="42">
        <v>2.4899999999999999E-2</v>
      </c>
      <c r="H190" s="20">
        <f>$E190/$K$1*1000</f>
        <v>5.7492431739313607E-2</v>
      </c>
    </row>
    <row r="191" spans="1:8" ht="15.75" thickBot="1" x14ac:dyDescent="0.3">
      <c r="A191" s="3"/>
      <c r="B191" s="2"/>
      <c r="C191" s="12"/>
      <c r="D191" s="12"/>
      <c r="E191" s="12"/>
      <c r="F191" s="12"/>
      <c r="G191" s="39"/>
      <c r="H191" s="23"/>
    </row>
    <row r="192" spans="1:8" hidden="1" x14ac:dyDescent="0.25">
      <c r="A192" s="3" t="s">
        <v>324</v>
      </c>
      <c r="B192" s="3" t="s">
        <v>325</v>
      </c>
      <c r="C192" s="13">
        <v>250</v>
      </c>
      <c r="D192" s="13">
        <v>0</v>
      </c>
      <c r="E192" s="13">
        <v>250</v>
      </c>
      <c r="F192" s="12">
        <f>E192-C192</f>
        <v>0</v>
      </c>
      <c r="G192" s="39">
        <v>0</v>
      </c>
      <c r="H192" s="9"/>
    </row>
    <row r="193" spans="1:11" ht="15.75" hidden="1" thickBot="1" x14ac:dyDescent="0.3">
      <c r="A193" s="3" t="s">
        <v>326</v>
      </c>
      <c r="B193" s="15" t="s">
        <v>327</v>
      </c>
      <c r="C193" s="16">
        <v>250</v>
      </c>
      <c r="D193" s="16">
        <v>0</v>
      </c>
      <c r="E193" s="16">
        <v>250</v>
      </c>
      <c r="F193" s="12">
        <f>E193-C193</f>
        <v>0</v>
      </c>
      <c r="G193" s="40">
        <v>0</v>
      </c>
      <c r="H193" s="24"/>
    </row>
    <row r="194" spans="1:11" ht="15.75" thickBot="1" x14ac:dyDescent="0.3">
      <c r="A194" s="21"/>
      <c r="B194" s="18" t="s">
        <v>567</v>
      </c>
      <c r="C194" s="19">
        <f>SUM(C192:C193)</f>
        <v>500</v>
      </c>
      <c r="D194" s="19">
        <f t="shared" ref="D194:E194" si="25">SUM(D192:D193)</f>
        <v>0</v>
      </c>
      <c r="E194" s="19">
        <f t="shared" si="25"/>
        <v>500</v>
      </c>
      <c r="F194" s="19">
        <f>SUM(F192:F193)</f>
        <v>0</v>
      </c>
      <c r="G194" s="42">
        <v>0</v>
      </c>
      <c r="H194" s="20">
        <f>$E194/$K$1*1000</f>
        <v>9.1548458183620394E-4</v>
      </c>
    </row>
    <row r="195" spans="1:11" ht="15.75" thickBot="1" x14ac:dyDescent="0.3">
      <c r="A195" s="3"/>
      <c r="B195" s="2"/>
      <c r="C195" s="12"/>
      <c r="D195" s="12"/>
      <c r="E195" s="12"/>
      <c r="F195" s="12"/>
      <c r="G195" s="39"/>
      <c r="H195" s="23"/>
    </row>
    <row r="196" spans="1:11" hidden="1" x14ac:dyDescent="0.25">
      <c r="A196" s="3" t="s">
        <v>328</v>
      </c>
      <c r="B196" s="3" t="s">
        <v>329</v>
      </c>
      <c r="C196" s="13">
        <v>0</v>
      </c>
      <c r="D196" s="13">
        <v>0</v>
      </c>
      <c r="E196" s="13">
        <v>14000</v>
      </c>
      <c r="F196" s="12">
        <f>E196-C196</f>
        <v>14000</v>
      </c>
      <c r="G196" s="39">
        <v>1</v>
      </c>
      <c r="H196" s="9"/>
    </row>
    <row r="197" spans="1:11" ht="15.75" hidden="1" thickBot="1" x14ac:dyDescent="0.3">
      <c r="A197" s="3" t="s">
        <v>330</v>
      </c>
      <c r="B197" s="15" t="s">
        <v>331</v>
      </c>
      <c r="C197" s="16">
        <v>65000</v>
      </c>
      <c r="D197" s="16">
        <v>63326.5</v>
      </c>
      <c r="E197" s="16">
        <v>65000</v>
      </c>
      <c r="F197" s="12">
        <f>E197-C197</f>
        <v>0</v>
      </c>
      <c r="G197" s="40">
        <v>0</v>
      </c>
      <c r="H197" s="24"/>
    </row>
    <row r="198" spans="1:11" ht="15.75" thickBot="1" x14ac:dyDescent="0.3">
      <c r="A198" s="21"/>
      <c r="B198" s="18" t="s">
        <v>568</v>
      </c>
      <c r="C198" s="19">
        <f>SUM(C196:C197)</f>
        <v>65000</v>
      </c>
      <c r="D198" s="19">
        <f t="shared" ref="D198:E198" si="26">SUM(D196:D197)</f>
        <v>63326.5</v>
      </c>
      <c r="E198" s="19">
        <f t="shared" si="26"/>
        <v>79000</v>
      </c>
      <c r="F198" s="19">
        <f>SUM(F196:F197)</f>
        <v>14000</v>
      </c>
      <c r="G198" s="42">
        <v>0.21540000000000001</v>
      </c>
      <c r="H198" s="20">
        <f>$E198/$K$1*1000</f>
        <v>0.14464656393012021</v>
      </c>
    </row>
    <row r="199" spans="1:11" ht="15.75" thickBot="1" x14ac:dyDescent="0.3">
      <c r="A199" s="3"/>
      <c r="B199" s="2"/>
      <c r="C199" s="12"/>
      <c r="D199" s="12"/>
      <c r="E199" s="12"/>
      <c r="F199" s="12"/>
      <c r="G199" s="39"/>
      <c r="H199" s="23"/>
    </row>
    <row r="200" spans="1:11" hidden="1" x14ac:dyDescent="0.25">
      <c r="A200" s="3" t="s">
        <v>332</v>
      </c>
      <c r="B200" s="3" t="s">
        <v>333</v>
      </c>
      <c r="C200" s="13">
        <v>74570</v>
      </c>
      <c r="D200" s="50">
        <v>72620.62</v>
      </c>
      <c r="E200" s="13">
        <v>78343</v>
      </c>
      <c r="F200" s="12">
        <f>E200-C200</f>
        <v>3773</v>
      </c>
      <c r="G200" s="39">
        <v>5.0599999999999999E-2</v>
      </c>
      <c r="H200" s="9"/>
      <c r="K200" s="50"/>
    </row>
    <row r="201" spans="1:11" hidden="1" x14ac:dyDescent="0.25">
      <c r="A201" s="3" t="s">
        <v>334</v>
      </c>
      <c r="B201" s="3" t="s">
        <v>335</v>
      </c>
      <c r="C201" s="13">
        <v>285000</v>
      </c>
      <c r="D201" s="50">
        <v>279462.81</v>
      </c>
      <c r="E201" s="13">
        <v>307940</v>
      </c>
      <c r="F201" s="12">
        <f t="shared" ref="F201:F239" si="27">E201-C201</f>
        <v>22940</v>
      </c>
      <c r="G201" s="39">
        <v>8.0500000000000002E-2</v>
      </c>
      <c r="H201" s="9"/>
      <c r="K201" s="50"/>
    </row>
    <row r="202" spans="1:11" hidden="1" x14ac:dyDescent="0.25">
      <c r="A202" s="3" t="s">
        <v>336</v>
      </c>
      <c r="B202" s="3" t="s">
        <v>337</v>
      </c>
      <c r="C202" s="13">
        <v>3000</v>
      </c>
      <c r="D202" s="50">
        <v>1000</v>
      </c>
      <c r="E202" s="13">
        <v>4000</v>
      </c>
      <c r="F202" s="12">
        <f t="shared" si="27"/>
        <v>1000</v>
      </c>
      <c r="G202" s="39">
        <v>0.33329999999999999</v>
      </c>
      <c r="H202" s="9"/>
      <c r="K202" s="50"/>
    </row>
    <row r="203" spans="1:11" hidden="1" x14ac:dyDescent="0.25">
      <c r="A203" s="3" t="s">
        <v>338</v>
      </c>
      <c r="B203" s="3" t="s">
        <v>339</v>
      </c>
      <c r="C203" s="13">
        <v>3341</v>
      </c>
      <c r="D203" s="50">
        <v>3341</v>
      </c>
      <c r="E203" s="13">
        <v>3616</v>
      </c>
      <c r="F203" s="12">
        <f t="shared" si="27"/>
        <v>275</v>
      </c>
      <c r="G203" s="39">
        <v>8.2299999999999998E-2</v>
      </c>
      <c r="H203" s="9"/>
      <c r="K203" s="50"/>
    </row>
    <row r="204" spans="1:11" hidden="1" x14ac:dyDescent="0.25">
      <c r="A204" s="3" t="s">
        <v>340</v>
      </c>
      <c r="B204" s="3" t="s">
        <v>341</v>
      </c>
      <c r="C204" s="13">
        <v>27530</v>
      </c>
      <c r="D204" s="50">
        <v>25224.9</v>
      </c>
      <c r="E204" s="13">
        <v>29200</v>
      </c>
      <c r="F204" s="12">
        <f t="shared" si="27"/>
        <v>1670</v>
      </c>
      <c r="G204" s="39">
        <v>6.0699999999999997E-2</v>
      </c>
      <c r="H204" s="9"/>
      <c r="K204" s="50"/>
    </row>
    <row r="205" spans="1:11" hidden="1" x14ac:dyDescent="0.25">
      <c r="A205" s="3" t="s">
        <v>342</v>
      </c>
      <c r="B205" s="3" t="s">
        <v>343</v>
      </c>
      <c r="C205" s="13">
        <v>52300</v>
      </c>
      <c r="D205" s="50">
        <v>46765.26</v>
      </c>
      <c r="E205" s="13">
        <v>53346</v>
      </c>
      <c r="F205" s="12">
        <f t="shared" si="27"/>
        <v>1046</v>
      </c>
      <c r="G205" s="39">
        <v>0.02</v>
      </c>
      <c r="H205" s="9"/>
      <c r="K205" s="50"/>
    </row>
    <row r="206" spans="1:11" hidden="1" x14ac:dyDescent="0.25">
      <c r="A206" s="3" t="s">
        <v>344</v>
      </c>
      <c r="B206" s="3" t="s">
        <v>345</v>
      </c>
      <c r="C206" s="13">
        <v>7000</v>
      </c>
      <c r="D206" s="50">
        <v>6758</v>
      </c>
      <c r="E206" s="13">
        <v>7000</v>
      </c>
      <c r="F206" s="12">
        <f t="shared" si="27"/>
        <v>0</v>
      </c>
      <c r="G206" s="39">
        <v>0</v>
      </c>
      <c r="H206" s="9"/>
      <c r="K206" s="50"/>
    </row>
    <row r="207" spans="1:11" hidden="1" x14ac:dyDescent="0.25">
      <c r="A207" s="3" t="s">
        <v>346</v>
      </c>
      <c r="B207" s="3" t="s">
        <v>347</v>
      </c>
      <c r="C207" s="13">
        <v>19000</v>
      </c>
      <c r="D207" s="50">
        <v>22504.59</v>
      </c>
      <c r="E207" s="13">
        <v>20000</v>
      </c>
      <c r="F207" s="12">
        <f t="shared" si="27"/>
        <v>1000</v>
      </c>
      <c r="G207" s="39">
        <v>5.2600000000000001E-2</v>
      </c>
      <c r="H207" s="9"/>
      <c r="K207" s="50"/>
    </row>
    <row r="208" spans="1:11" hidden="1" x14ac:dyDescent="0.25">
      <c r="A208" s="3" t="s">
        <v>348</v>
      </c>
      <c r="B208" s="3" t="s">
        <v>349</v>
      </c>
      <c r="C208" s="13">
        <v>30000</v>
      </c>
      <c r="D208" s="50">
        <v>26576</v>
      </c>
      <c r="E208" s="13">
        <v>30000</v>
      </c>
      <c r="F208" s="12">
        <f t="shared" si="27"/>
        <v>0</v>
      </c>
      <c r="G208" s="39">
        <v>0</v>
      </c>
      <c r="H208" s="9"/>
      <c r="K208" s="50"/>
    </row>
    <row r="209" spans="1:11" hidden="1" x14ac:dyDescent="0.25">
      <c r="A209" s="3" t="s">
        <v>350</v>
      </c>
      <c r="B209" s="3" t="s">
        <v>351</v>
      </c>
      <c r="C209" s="13">
        <v>1000</v>
      </c>
      <c r="D209" s="50">
        <v>3480</v>
      </c>
      <c r="E209" s="13">
        <v>1500</v>
      </c>
      <c r="F209" s="12">
        <f t="shared" si="27"/>
        <v>500</v>
      </c>
      <c r="G209" s="39">
        <v>0.5</v>
      </c>
      <c r="H209" s="9"/>
      <c r="K209" s="50"/>
    </row>
    <row r="210" spans="1:11" hidden="1" x14ac:dyDescent="0.25">
      <c r="A210" s="3" t="s">
        <v>352</v>
      </c>
      <c r="B210" s="3" t="s">
        <v>353</v>
      </c>
      <c r="C210" s="13">
        <v>1100</v>
      </c>
      <c r="D210" s="4">
        <v>964.4</v>
      </c>
      <c r="E210" s="13">
        <v>1100</v>
      </c>
      <c r="F210" s="12">
        <f t="shared" si="27"/>
        <v>0</v>
      </c>
      <c r="G210" s="39">
        <v>0</v>
      </c>
      <c r="H210" s="9"/>
      <c r="K210" s="4"/>
    </row>
    <row r="211" spans="1:11" hidden="1" x14ac:dyDescent="0.25">
      <c r="A211" s="3" t="s">
        <v>354</v>
      </c>
      <c r="B211" s="3" t="s">
        <v>355</v>
      </c>
      <c r="C211" s="13">
        <v>13000</v>
      </c>
      <c r="D211" s="50">
        <v>10760.15</v>
      </c>
      <c r="E211" s="13">
        <v>13000</v>
      </c>
      <c r="F211" s="12">
        <f t="shared" si="27"/>
        <v>0</v>
      </c>
      <c r="G211" s="39">
        <v>0</v>
      </c>
      <c r="H211" s="9"/>
      <c r="K211" s="50"/>
    </row>
    <row r="212" spans="1:11" hidden="1" x14ac:dyDescent="0.25">
      <c r="A212" s="3" t="s">
        <v>356</v>
      </c>
      <c r="B212" s="3" t="s">
        <v>357</v>
      </c>
      <c r="C212" s="13">
        <v>500</v>
      </c>
      <c r="D212" s="4">
        <v>0</v>
      </c>
      <c r="E212" s="13">
        <v>250</v>
      </c>
      <c r="F212" s="12">
        <f t="shared" si="27"/>
        <v>-250</v>
      </c>
      <c r="G212" s="39">
        <v>-0.5</v>
      </c>
      <c r="H212" s="9"/>
      <c r="K212" s="4"/>
    </row>
    <row r="213" spans="1:11" hidden="1" x14ac:dyDescent="0.25">
      <c r="A213" s="3" t="s">
        <v>358</v>
      </c>
      <c r="B213" s="3" t="s">
        <v>359</v>
      </c>
      <c r="C213" s="13">
        <v>3200</v>
      </c>
      <c r="D213" s="50">
        <v>3764.63</v>
      </c>
      <c r="E213" s="13">
        <v>3200</v>
      </c>
      <c r="F213" s="12">
        <f t="shared" si="27"/>
        <v>0</v>
      </c>
      <c r="G213" s="39">
        <v>0</v>
      </c>
      <c r="H213" s="9"/>
      <c r="K213" s="50"/>
    </row>
    <row r="214" spans="1:11" hidden="1" x14ac:dyDescent="0.25">
      <c r="A214" s="3" t="s">
        <v>360</v>
      </c>
      <c r="B214" s="3" t="s">
        <v>361</v>
      </c>
      <c r="C214" s="13">
        <v>400</v>
      </c>
      <c r="D214" s="4">
        <v>214</v>
      </c>
      <c r="E214" s="13">
        <v>400</v>
      </c>
      <c r="F214" s="12">
        <f t="shared" si="27"/>
        <v>0</v>
      </c>
      <c r="G214" s="39">
        <v>0</v>
      </c>
      <c r="H214" s="9"/>
      <c r="K214" s="4"/>
    </row>
    <row r="215" spans="1:11" hidden="1" x14ac:dyDescent="0.25">
      <c r="A215" s="3" t="s">
        <v>362</v>
      </c>
      <c r="B215" s="3" t="s">
        <v>363</v>
      </c>
      <c r="C215" s="13">
        <v>1500</v>
      </c>
      <c r="D215" s="50">
        <v>3468.01</v>
      </c>
      <c r="E215" s="13">
        <v>1500</v>
      </c>
      <c r="F215" s="12">
        <f t="shared" si="27"/>
        <v>0</v>
      </c>
      <c r="G215" s="39">
        <v>0</v>
      </c>
      <c r="H215" s="9"/>
      <c r="K215" s="50"/>
    </row>
    <row r="216" spans="1:11" hidden="1" x14ac:dyDescent="0.25">
      <c r="A216" s="3" t="s">
        <v>364</v>
      </c>
      <c r="B216" s="3" t="s">
        <v>365</v>
      </c>
      <c r="C216" s="13">
        <v>100</v>
      </c>
      <c r="D216" s="4">
        <v>258.64</v>
      </c>
      <c r="E216" s="13">
        <v>100</v>
      </c>
      <c r="F216" s="12">
        <f t="shared" si="27"/>
        <v>0</v>
      </c>
      <c r="G216" s="39">
        <v>0</v>
      </c>
      <c r="H216" s="9"/>
      <c r="K216" s="4"/>
    </row>
    <row r="217" spans="1:11" hidden="1" x14ac:dyDescent="0.25">
      <c r="A217" s="3" t="s">
        <v>366</v>
      </c>
      <c r="B217" s="3" t="s">
        <v>367</v>
      </c>
      <c r="C217" s="13">
        <v>600</v>
      </c>
      <c r="D217" s="50">
        <v>1009.74</v>
      </c>
      <c r="E217" s="13">
        <v>600</v>
      </c>
      <c r="F217" s="12">
        <f t="shared" si="27"/>
        <v>0</v>
      </c>
      <c r="G217" s="39">
        <v>0</v>
      </c>
      <c r="H217" s="9"/>
      <c r="K217" s="50"/>
    </row>
    <row r="218" spans="1:11" hidden="1" x14ac:dyDescent="0.25">
      <c r="A218" s="3" t="s">
        <v>368</v>
      </c>
      <c r="B218" s="3" t="s">
        <v>369</v>
      </c>
      <c r="C218" s="13">
        <v>1600</v>
      </c>
      <c r="D218" s="50">
        <v>1616.61</v>
      </c>
      <c r="E218" s="13">
        <v>1600</v>
      </c>
      <c r="F218" s="12">
        <f t="shared" si="27"/>
        <v>0</v>
      </c>
      <c r="G218" s="39">
        <v>0</v>
      </c>
      <c r="H218" s="9"/>
      <c r="K218" s="50"/>
    </row>
    <row r="219" spans="1:11" hidden="1" x14ac:dyDescent="0.25">
      <c r="A219" s="3" t="s">
        <v>370</v>
      </c>
      <c r="B219" s="3" t="s">
        <v>371</v>
      </c>
      <c r="C219" s="13">
        <v>250</v>
      </c>
      <c r="D219" s="50">
        <v>1227.68</v>
      </c>
      <c r="E219" s="13">
        <v>600</v>
      </c>
      <c r="F219" s="12">
        <f t="shared" si="27"/>
        <v>350</v>
      </c>
      <c r="G219" s="39">
        <v>1.4</v>
      </c>
      <c r="H219" s="9"/>
      <c r="K219" s="50"/>
    </row>
    <row r="220" spans="1:11" hidden="1" x14ac:dyDescent="0.25">
      <c r="A220" s="3" t="s">
        <v>372</v>
      </c>
      <c r="B220" s="3" t="s">
        <v>373</v>
      </c>
      <c r="C220" s="13">
        <v>5500</v>
      </c>
      <c r="D220" s="50">
        <v>5819.46</v>
      </c>
      <c r="E220" s="13">
        <v>4500</v>
      </c>
      <c r="F220" s="12">
        <f t="shared" si="27"/>
        <v>-1000</v>
      </c>
      <c r="G220" s="39">
        <v>-0.18179999999999999</v>
      </c>
      <c r="H220" s="9"/>
      <c r="K220" s="50"/>
    </row>
    <row r="221" spans="1:11" hidden="1" x14ac:dyDescent="0.25">
      <c r="A221" s="3" t="s">
        <v>374</v>
      </c>
      <c r="B221" s="3" t="s">
        <v>375</v>
      </c>
      <c r="C221" s="13">
        <v>200</v>
      </c>
      <c r="D221" s="4">
        <v>48</v>
      </c>
      <c r="E221" s="13">
        <v>200</v>
      </c>
      <c r="F221" s="12">
        <f t="shared" si="27"/>
        <v>0</v>
      </c>
      <c r="G221" s="39">
        <v>0</v>
      </c>
      <c r="H221" s="9"/>
      <c r="K221" s="4"/>
    </row>
    <row r="222" spans="1:11" hidden="1" x14ac:dyDescent="0.25">
      <c r="A222" s="3" t="s">
        <v>376</v>
      </c>
      <c r="B222" s="3" t="s">
        <v>377</v>
      </c>
      <c r="C222" s="13">
        <v>6000</v>
      </c>
      <c r="D222" s="50">
        <v>5450.48</v>
      </c>
      <c r="E222" s="13">
        <v>5000</v>
      </c>
      <c r="F222" s="12">
        <f t="shared" si="27"/>
        <v>-1000</v>
      </c>
      <c r="G222" s="39">
        <v>-0.16669999999999999</v>
      </c>
      <c r="H222" s="9"/>
      <c r="K222" s="50"/>
    </row>
    <row r="223" spans="1:11" hidden="1" x14ac:dyDescent="0.25">
      <c r="A223" s="3" t="s">
        <v>378</v>
      </c>
      <c r="B223" s="3" t="s">
        <v>379</v>
      </c>
      <c r="C223" s="13">
        <v>10500</v>
      </c>
      <c r="D223" s="50">
        <v>8074.73</v>
      </c>
      <c r="E223" s="13">
        <v>10000</v>
      </c>
      <c r="F223" s="12">
        <f t="shared" si="27"/>
        <v>-500</v>
      </c>
      <c r="G223" s="39">
        <v>-4.7600000000000003E-2</v>
      </c>
      <c r="H223" s="9"/>
      <c r="K223" s="50"/>
    </row>
    <row r="224" spans="1:11" hidden="1" x14ac:dyDescent="0.25">
      <c r="A224" s="3" t="s">
        <v>380</v>
      </c>
      <c r="B224" s="3" t="s">
        <v>381</v>
      </c>
      <c r="C224" s="13">
        <v>1500</v>
      </c>
      <c r="D224" s="50">
        <v>2100.86</v>
      </c>
      <c r="E224" s="13">
        <v>1700</v>
      </c>
      <c r="F224" s="12">
        <f t="shared" si="27"/>
        <v>200</v>
      </c>
      <c r="G224" s="39">
        <v>0.1333</v>
      </c>
      <c r="H224" s="9"/>
      <c r="K224" s="50"/>
    </row>
    <row r="225" spans="1:11" hidden="1" x14ac:dyDescent="0.25">
      <c r="A225" s="3" t="s">
        <v>382</v>
      </c>
      <c r="B225" s="3" t="s">
        <v>383</v>
      </c>
      <c r="C225" s="13">
        <v>400</v>
      </c>
      <c r="D225" s="4">
        <v>206.23</v>
      </c>
      <c r="E225" s="13">
        <v>400</v>
      </c>
      <c r="F225" s="12">
        <f t="shared" si="27"/>
        <v>0</v>
      </c>
      <c r="G225" s="39">
        <v>0</v>
      </c>
      <c r="H225" s="9"/>
      <c r="K225" s="4"/>
    </row>
    <row r="226" spans="1:11" hidden="1" x14ac:dyDescent="0.25">
      <c r="A226" s="3" t="s">
        <v>384</v>
      </c>
      <c r="B226" s="3" t="s">
        <v>385</v>
      </c>
      <c r="C226" s="13">
        <v>35000</v>
      </c>
      <c r="D226" s="50">
        <v>34514.089999999997</v>
      </c>
      <c r="E226" s="13">
        <v>35000</v>
      </c>
      <c r="F226" s="12">
        <f t="shared" si="27"/>
        <v>0</v>
      </c>
      <c r="G226" s="39">
        <v>0</v>
      </c>
      <c r="H226" s="9"/>
      <c r="K226" s="50"/>
    </row>
    <row r="227" spans="1:11" hidden="1" x14ac:dyDescent="0.25">
      <c r="A227" s="3" t="s">
        <v>386</v>
      </c>
      <c r="B227" s="3" t="s">
        <v>387</v>
      </c>
      <c r="C227" s="13">
        <v>2500</v>
      </c>
      <c r="D227" s="50">
        <v>2042.19</v>
      </c>
      <c r="E227" s="13">
        <v>2500</v>
      </c>
      <c r="F227" s="12">
        <f t="shared" si="27"/>
        <v>0</v>
      </c>
      <c r="G227" s="39">
        <v>0</v>
      </c>
      <c r="H227" s="9"/>
      <c r="K227" s="50"/>
    </row>
    <row r="228" spans="1:11" hidden="1" x14ac:dyDescent="0.25">
      <c r="A228" s="3" t="s">
        <v>388</v>
      </c>
      <c r="B228" s="3" t="s">
        <v>389</v>
      </c>
      <c r="C228" s="13">
        <v>9000</v>
      </c>
      <c r="D228" s="50">
        <v>9024.61</v>
      </c>
      <c r="E228" s="13">
        <v>9500</v>
      </c>
      <c r="F228" s="12">
        <f t="shared" si="27"/>
        <v>500</v>
      </c>
      <c r="G228" s="39">
        <v>5.5599999999999997E-2</v>
      </c>
      <c r="H228" s="9"/>
      <c r="K228" s="50"/>
    </row>
    <row r="229" spans="1:11" hidden="1" x14ac:dyDescent="0.25">
      <c r="A229" s="3" t="s">
        <v>390</v>
      </c>
      <c r="B229" s="3" t="s">
        <v>391</v>
      </c>
      <c r="C229" s="13">
        <v>270000</v>
      </c>
      <c r="D229" s="50">
        <v>274861.32</v>
      </c>
      <c r="E229" s="13">
        <v>270000</v>
      </c>
      <c r="F229" s="12">
        <f t="shared" si="27"/>
        <v>0</v>
      </c>
      <c r="G229" s="39">
        <v>0</v>
      </c>
      <c r="H229" s="9"/>
      <c r="K229" s="50"/>
    </row>
    <row r="230" spans="1:11" hidden="1" x14ac:dyDescent="0.25">
      <c r="A230" s="3" t="s">
        <v>392</v>
      </c>
      <c r="B230" s="3" t="s">
        <v>393</v>
      </c>
      <c r="C230" s="13">
        <v>5000</v>
      </c>
      <c r="D230" s="50">
        <v>2262.79</v>
      </c>
      <c r="E230" s="13">
        <v>3500</v>
      </c>
      <c r="F230" s="12">
        <f t="shared" si="27"/>
        <v>-1500</v>
      </c>
      <c r="G230" s="39">
        <v>-0.3</v>
      </c>
      <c r="H230" s="9"/>
      <c r="K230" s="50"/>
    </row>
    <row r="231" spans="1:11" hidden="1" x14ac:dyDescent="0.25">
      <c r="A231" s="3" t="s">
        <v>394</v>
      </c>
      <c r="B231" s="3" t="s">
        <v>395</v>
      </c>
      <c r="C231" s="13">
        <v>4500</v>
      </c>
      <c r="D231" s="50">
        <v>6538.03</v>
      </c>
      <c r="E231" s="13">
        <v>5500</v>
      </c>
      <c r="F231" s="12">
        <f t="shared" si="27"/>
        <v>1000</v>
      </c>
      <c r="G231" s="39">
        <v>0.22220000000000001</v>
      </c>
      <c r="H231" s="9"/>
      <c r="K231" s="50"/>
    </row>
    <row r="232" spans="1:11" hidden="1" x14ac:dyDescent="0.25">
      <c r="A232" s="3" t="s">
        <v>396</v>
      </c>
      <c r="B232" s="3" t="s">
        <v>397</v>
      </c>
      <c r="C232" s="13">
        <v>3000</v>
      </c>
      <c r="D232" s="50">
        <v>1285.77</v>
      </c>
      <c r="E232" s="13">
        <v>2000</v>
      </c>
      <c r="F232" s="12">
        <f t="shared" si="27"/>
        <v>-1000</v>
      </c>
      <c r="G232" s="39">
        <v>-0.33329999999999999</v>
      </c>
      <c r="H232" s="9"/>
      <c r="K232" s="50"/>
    </row>
    <row r="233" spans="1:11" hidden="1" x14ac:dyDescent="0.25">
      <c r="A233" s="3" t="s">
        <v>398</v>
      </c>
      <c r="B233" s="3" t="s">
        <v>399</v>
      </c>
      <c r="C233" s="13">
        <v>2500</v>
      </c>
      <c r="D233" s="4">
        <v>635.36</v>
      </c>
      <c r="E233" s="13">
        <v>2000</v>
      </c>
      <c r="F233" s="12">
        <f t="shared" si="27"/>
        <v>-500</v>
      </c>
      <c r="G233" s="39">
        <v>-0.2</v>
      </c>
      <c r="H233" s="9"/>
      <c r="K233" s="4"/>
    </row>
    <row r="234" spans="1:11" hidden="1" x14ac:dyDescent="0.25">
      <c r="A234" s="3" t="s">
        <v>400</v>
      </c>
      <c r="B234" s="3" t="s">
        <v>401</v>
      </c>
      <c r="C234" s="13">
        <v>4000</v>
      </c>
      <c r="D234" s="50">
        <v>9587.56</v>
      </c>
      <c r="E234" s="13">
        <v>4000</v>
      </c>
      <c r="F234" s="12">
        <f t="shared" si="27"/>
        <v>0</v>
      </c>
      <c r="G234" s="39">
        <v>0</v>
      </c>
      <c r="H234" s="9"/>
      <c r="K234" s="50"/>
    </row>
    <row r="235" spans="1:11" hidden="1" x14ac:dyDescent="0.25">
      <c r="A235" s="3" t="s">
        <v>402</v>
      </c>
      <c r="B235" s="3" t="s">
        <v>403</v>
      </c>
      <c r="C235" s="13">
        <v>2000</v>
      </c>
      <c r="D235" s="4">
        <v>169.89</v>
      </c>
      <c r="E235" s="13">
        <v>2000</v>
      </c>
      <c r="F235" s="12">
        <f t="shared" si="27"/>
        <v>0</v>
      </c>
      <c r="G235" s="39">
        <v>0</v>
      </c>
      <c r="H235" s="9"/>
      <c r="K235" s="4"/>
    </row>
    <row r="236" spans="1:11" hidden="1" x14ac:dyDescent="0.25">
      <c r="A236" s="3" t="s">
        <v>404</v>
      </c>
      <c r="B236" s="3" t="s">
        <v>405</v>
      </c>
      <c r="C236" s="13">
        <v>2500</v>
      </c>
      <c r="D236" s="50">
        <v>5315.47</v>
      </c>
      <c r="E236" s="13">
        <v>4000</v>
      </c>
      <c r="F236" s="12">
        <f t="shared" si="27"/>
        <v>1500</v>
      </c>
      <c r="G236" s="39">
        <v>0.6</v>
      </c>
      <c r="H236" s="9"/>
      <c r="K236" s="50"/>
    </row>
    <row r="237" spans="1:11" hidden="1" x14ac:dyDescent="0.25">
      <c r="A237" s="3" t="s">
        <v>406</v>
      </c>
      <c r="B237" s="3" t="s">
        <v>407</v>
      </c>
      <c r="C237" s="13">
        <v>1500</v>
      </c>
      <c r="D237" s="4">
        <v>556.44000000000005</v>
      </c>
      <c r="E237" s="13">
        <v>2500</v>
      </c>
      <c r="F237" s="12">
        <f t="shared" si="27"/>
        <v>1000</v>
      </c>
      <c r="G237" s="39">
        <v>0.66669999999999996</v>
      </c>
      <c r="H237" s="9"/>
      <c r="K237" s="4"/>
    </row>
    <row r="238" spans="1:11" hidden="1" x14ac:dyDescent="0.25">
      <c r="A238" s="3" t="s">
        <v>408</v>
      </c>
      <c r="B238" s="3" t="s">
        <v>409</v>
      </c>
      <c r="C238" s="13">
        <v>1000</v>
      </c>
      <c r="D238" s="4">
        <v>204.97</v>
      </c>
      <c r="E238" s="13">
        <v>1000</v>
      </c>
      <c r="F238" s="12">
        <f t="shared" si="27"/>
        <v>0</v>
      </c>
      <c r="G238" s="39">
        <v>0</v>
      </c>
      <c r="H238" s="9"/>
      <c r="K238" s="4"/>
    </row>
    <row r="239" spans="1:11" ht="15.75" hidden="1" thickBot="1" x14ac:dyDescent="0.3">
      <c r="A239" s="3" t="s">
        <v>410</v>
      </c>
      <c r="B239" s="15" t="s">
        <v>411</v>
      </c>
      <c r="C239" s="16">
        <v>1500</v>
      </c>
      <c r="D239" s="50">
        <v>1403.19</v>
      </c>
      <c r="E239" s="16">
        <v>1500</v>
      </c>
      <c r="F239" s="12">
        <f t="shared" si="27"/>
        <v>0</v>
      </c>
      <c r="G239" s="40">
        <v>0</v>
      </c>
      <c r="H239" s="24"/>
      <c r="K239" s="50"/>
    </row>
    <row r="240" spans="1:11" ht="15.75" thickBot="1" x14ac:dyDescent="0.3">
      <c r="A240" s="21"/>
      <c r="B240" s="18" t="s">
        <v>573</v>
      </c>
      <c r="C240" s="19">
        <f>SUM(C200:C239)</f>
        <v>893091</v>
      </c>
      <c r="D240" s="19">
        <f t="shared" ref="D240:E240" si="28">SUM(D200:D239)</f>
        <v>881118.48</v>
      </c>
      <c r="E240" s="19">
        <f t="shared" si="28"/>
        <v>924095</v>
      </c>
      <c r="F240" s="19">
        <f>SUM(F200:F239)</f>
        <v>31004</v>
      </c>
      <c r="G240" s="42">
        <v>3.4700000000000002E-2</v>
      </c>
      <c r="H240" s="20">
        <f>$E240/$K$1*1000</f>
        <v>1.6919894493038539</v>
      </c>
    </row>
    <row r="241" spans="1:8" ht="15.75" thickBot="1" x14ac:dyDescent="0.3">
      <c r="A241" s="3"/>
      <c r="B241" s="2"/>
      <c r="C241" s="12"/>
      <c r="D241" s="12"/>
      <c r="E241" s="12"/>
      <c r="F241" s="12"/>
      <c r="G241" s="39"/>
      <c r="H241" s="23"/>
    </row>
    <row r="242" spans="1:8" hidden="1" x14ac:dyDescent="0.25">
      <c r="A242" s="3" t="s">
        <v>412</v>
      </c>
      <c r="B242" s="3" t="s">
        <v>413</v>
      </c>
      <c r="C242" s="13">
        <v>500</v>
      </c>
      <c r="D242" s="13">
        <v>2527</v>
      </c>
      <c r="E242" s="13">
        <v>1000</v>
      </c>
      <c r="F242" s="12">
        <f>E242-C242</f>
        <v>500</v>
      </c>
      <c r="G242" s="39">
        <v>1</v>
      </c>
      <c r="H242" s="9"/>
    </row>
    <row r="243" spans="1:8" ht="15.75" hidden="1" thickBot="1" x14ac:dyDescent="0.3">
      <c r="A243" s="3" t="s">
        <v>414</v>
      </c>
      <c r="B243" s="15" t="s">
        <v>415</v>
      </c>
      <c r="C243" s="16">
        <v>15500</v>
      </c>
      <c r="D243" s="16">
        <v>16764.82</v>
      </c>
      <c r="E243" s="16">
        <v>17000</v>
      </c>
      <c r="F243" s="12">
        <f>E243-C243</f>
        <v>1500</v>
      </c>
      <c r="G243" s="40">
        <v>9.6799999999999997E-2</v>
      </c>
      <c r="H243" s="24"/>
    </row>
    <row r="244" spans="1:8" ht="15.75" thickBot="1" x14ac:dyDescent="0.3">
      <c r="A244" s="21"/>
      <c r="B244" s="18" t="s">
        <v>569</v>
      </c>
      <c r="C244" s="19">
        <f>SUM(C242:C243)</f>
        <v>16000</v>
      </c>
      <c r="D244" s="19">
        <f t="shared" ref="D244:E244" si="29">SUM(D242:D243)</f>
        <v>19291.82</v>
      </c>
      <c r="E244" s="19">
        <f t="shared" si="29"/>
        <v>18000</v>
      </c>
      <c r="F244" s="19">
        <f>SUM(F242:F243)</f>
        <v>2000</v>
      </c>
      <c r="G244" s="42">
        <v>0.125</v>
      </c>
      <c r="H244" s="20">
        <f>$E244/$K$1*1000</f>
        <v>3.2957444946103344E-2</v>
      </c>
    </row>
    <row r="245" spans="1:8" ht="15.75" thickBot="1" x14ac:dyDescent="0.3">
      <c r="A245" s="3"/>
      <c r="B245" s="2"/>
      <c r="C245" s="12"/>
      <c r="D245" s="12"/>
      <c r="E245" s="12"/>
      <c r="F245" s="12"/>
      <c r="G245" s="39"/>
      <c r="H245" s="23"/>
    </row>
    <row r="246" spans="1:8" hidden="1" x14ac:dyDescent="0.25">
      <c r="A246" s="3" t="s">
        <v>416</v>
      </c>
      <c r="B246" s="3" t="s">
        <v>417</v>
      </c>
      <c r="C246" s="13">
        <v>0</v>
      </c>
      <c r="D246" s="13">
        <v>0</v>
      </c>
      <c r="E246" s="13">
        <v>9600</v>
      </c>
      <c r="F246" s="12">
        <f>E246-C246</f>
        <v>9600</v>
      </c>
      <c r="G246" s="39">
        <v>1</v>
      </c>
      <c r="H246" s="9"/>
    </row>
    <row r="247" spans="1:8" hidden="1" x14ac:dyDescent="0.25">
      <c r="A247" s="3" t="s">
        <v>418</v>
      </c>
      <c r="B247" s="3" t="s">
        <v>419</v>
      </c>
      <c r="C247" s="13">
        <v>0</v>
      </c>
      <c r="D247" s="13">
        <v>0</v>
      </c>
      <c r="E247" s="13">
        <v>0</v>
      </c>
      <c r="F247" s="12">
        <f t="shared" ref="F247:F250" si="30">E247-C247</f>
        <v>0</v>
      </c>
      <c r="G247" s="39">
        <v>0</v>
      </c>
      <c r="H247" s="9"/>
    </row>
    <row r="248" spans="1:8" hidden="1" x14ac:dyDescent="0.25">
      <c r="A248" s="3" t="s">
        <v>420</v>
      </c>
      <c r="B248" s="3" t="s">
        <v>421</v>
      </c>
      <c r="C248" s="13">
        <v>0</v>
      </c>
      <c r="D248" s="13">
        <v>0</v>
      </c>
      <c r="E248" s="13">
        <v>735</v>
      </c>
      <c r="F248" s="12">
        <f t="shared" si="30"/>
        <v>735</v>
      </c>
      <c r="G248" s="39">
        <v>1</v>
      </c>
      <c r="H248" s="9"/>
    </row>
    <row r="249" spans="1:8" hidden="1" x14ac:dyDescent="0.25">
      <c r="A249" s="3" t="s">
        <v>422</v>
      </c>
      <c r="B249" s="3" t="s">
        <v>423</v>
      </c>
      <c r="C249" s="13">
        <v>0</v>
      </c>
      <c r="D249" s="13">
        <v>0</v>
      </c>
      <c r="E249" s="13">
        <v>100</v>
      </c>
      <c r="F249" s="12">
        <f t="shared" si="30"/>
        <v>100</v>
      </c>
      <c r="G249" s="39">
        <v>1</v>
      </c>
      <c r="H249" s="9"/>
    </row>
    <row r="250" spans="1:8" ht="15.75" hidden="1" thickBot="1" x14ac:dyDescent="0.3">
      <c r="A250" s="3" t="s">
        <v>424</v>
      </c>
      <c r="B250" s="15" t="s">
        <v>425</v>
      </c>
      <c r="C250" s="16">
        <v>0</v>
      </c>
      <c r="D250" s="16">
        <v>0</v>
      </c>
      <c r="E250" s="16">
        <v>1185.5999999999999</v>
      </c>
      <c r="F250" s="12">
        <f t="shared" si="30"/>
        <v>1185.5999999999999</v>
      </c>
      <c r="G250" s="40">
        <v>1</v>
      </c>
      <c r="H250" s="24"/>
    </row>
    <row r="251" spans="1:8" ht="15.75" thickBot="1" x14ac:dyDescent="0.3">
      <c r="A251" s="21"/>
      <c r="B251" s="18" t="s">
        <v>584</v>
      </c>
      <c r="C251" s="19">
        <f>SUM(C246:C250)</f>
        <v>0</v>
      </c>
      <c r="D251" s="19">
        <f t="shared" ref="D251:E251" si="31">SUM(D246:D250)</f>
        <v>0</v>
      </c>
      <c r="E251" s="19">
        <f t="shared" si="31"/>
        <v>11620.6</v>
      </c>
      <c r="F251" s="19">
        <f>SUM(F246:F250)</f>
        <v>11620.6</v>
      </c>
      <c r="G251" s="42">
        <v>1</v>
      </c>
      <c r="H251" s="20">
        <f>$E251/$K$1*1000</f>
        <v>2.1276960263371586E-2</v>
      </c>
    </row>
    <row r="252" spans="1:8" ht="15.75" thickBot="1" x14ac:dyDescent="0.3">
      <c r="A252" s="3"/>
      <c r="B252" s="2"/>
      <c r="C252" s="12"/>
      <c r="D252" s="12"/>
      <c r="E252" s="12"/>
      <c r="F252" s="12"/>
      <c r="G252" s="39"/>
      <c r="H252" s="23"/>
    </row>
    <row r="253" spans="1:8" hidden="1" x14ac:dyDescent="0.25">
      <c r="A253" s="3" t="s">
        <v>426</v>
      </c>
      <c r="B253" s="3" t="s">
        <v>427</v>
      </c>
      <c r="C253" s="13">
        <v>40000</v>
      </c>
      <c r="D253" s="13">
        <v>34172.660000000003</v>
      </c>
      <c r="E253" s="13">
        <v>45000</v>
      </c>
      <c r="F253" s="12">
        <f>E253-C253</f>
        <v>5000</v>
      </c>
      <c r="G253" s="39">
        <v>0.125</v>
      </c>
      <c r="H253" s="9"/>
    </row>
    <row r="254" spans="1:8" hidden="1" x14ac:dyDescent="0.25">
      <c r="A254" s="3" t="s">
        <v>428</v>
      </c>
      <c r="B254" s="3" t="s">
        <v>429</v>
      </c>
      <c r="C254" s="13">
        <v>25000</v>
      </c>
      <c r="D254" s="13">
        <v>28775</v>
      </c>
      <c r="E254" s="13">
        <v>36500</v>
      </c>
      <c r="F254" s="12">
        <f t="shared" ref="F254:F262" si="32">E254-C254</f>
        <v>11500</v>
      </c>
      <c r="G254" s="39">
        <v>0.46</v>
      </c>
      <c r="H254" s="9"/>
    </row>
    <row r="255" spans="1:8" hidden="1" x14ac:dyDescent="0.25">
      <c r="A255" s="3" t="s">
        <v>430</v>
      </c>
      <c r="B255" s="3" t="s">
        <v>431</v>
      </c>
      <c r="C255" s="13">
        <v>1500</v>
      </c>
      <c r="D255" s="13">
        <v>1250</v>
      </c>
      <c r="E255" s="13">
        <v>0</v>
      </c>
      <c r="F255" s="12">
        <f t="shared" si="32"/>
        <v>-1500</v>
      </c>
      <c r="G255" s="39">
        <v>-1</v>
      </c>
      <c r="H255" s="9"/>
    </row>
    <row r="256" spans="1:8" hidden="1" x14ac:dyDescent="0.25">
      <c r="A256" s="3" t="s">
        <v>432</v>
      </c>
      <c r="B256" s="3" t="s">
        <v>433</v>
      </c>
      <c r="C256" s="13">
        <v>6271</v>
      </c>
      <c r="D256" s="13">
        <v>4911.26</v>
      </c>
      <c r="E256" s="13">
        <v>6271</v>
      </c>
      <c r="F256" s="12">
        <f t="shared" si="32"/>
        <v>0</v>
      </c>
      <c r="G256" s="39">
        <v>0</v>
      </c>
      <c r="H256" s="9"/>
    </row>
    <row r="257" spans="1:8" hidden="1" x14ac:dyDescent="0.25">
      <c r="A257" s="3" t="s">
        <v>434</v>
      </c>
      <c r="B257" s="3" t="s">
        <v>435</v>
      </c>
      <c r="C257" s="13">
        <v>10000</v>
      </c>
      <c r="D257" s="13">
        <v>2867.49</v>
      </c>
      <c r="E257" s="13">
        <v>10000</v>
      </c>
      <c r="F257" s="12">
        <f t="shared" si="32"/>
        <v>0</v>
      </c>
      <c r="G257" s="39">
        <v>0</v>
      </c>
      <c r="H257" s="9"/>
    </row>
    <row r="258" spans="1:8" hidden="1" x14ac:dyDescent="0.25">
      <c r="A258" s="3" t="s">
        <v>436</v>
      </c>
      <c r="B258" s="3" t="s">
        <v>437</v>
      </c>
      <c r="C258" s="13">
        <v>2500</v>
      </c>
      <c r="D258" s="13">
        <v>4524.1099999999997</v>
      </c>
      <c r="E258" s="13">
        <v>2500</v>
      </c>
      <c r="F258" s="12">
        <f t="shared" si="32"/>
        <v>0</v>
      </c>
      <c r="G258" s="39">
        <v>0</v>
      </c>
      <c r="H258" s="9"/>
    </row>
    <row r="259" spans="1:8" hidden="1" x14ac:dyDescent="0.25">
      <c r="A259" s="3" t="s">
        <v>438</v>
      </c>
      <c r="B259" s="3" t="s">
        <v>439</v>
      </c>
      <c r="C259" s="13">
        <v>7000</v>
      </c>
      <c r="D259" s="13">
        <v>7565.11</v>
      </c>
      <c r="E259" s="13">
        <v>7000</v>
      </c>
      <c r="F259" s="12">
        <f t="shared" si="32"/>
        <v>0</v>
      </c>
      <c r="G259" s="39">
        <v>0</v>
      </c>
      <c r="H259" s="9"/>
    </row>
    <row r="260" spans="1:8" hidden="1" x14ac:dyDescent="0.25">
      <c r="A260" s="3" t="s">
        <v>440</v>
      </c>
      <c r="B260" s="3" t="s">
        <v>441</v>
      </c>
      <c r="C260" s="13">
        <v>8000</v>
      </c>
      <c r="D260" s="13">
        <v>7160.32</v>
      </c>
      <c r="E260" s="13">
        <v>8000</v>
      </c>
      <c r="F260" s="12">
        <f t="shared" si="32"/>
        <v>0</v>
      </c>
      <c r="G260" s="39">
        <v>0</v>
      </c>
      <c r="H260" s="9"/>
    </row>
    <row r="261" spans="1:8" hidden="1" x14ac:dyDescent="0.25">
      <c r="A261" s="3" t="s">
        <v>442</v>
      </c>
      <c r="B261" s="3" t="s">
        <v>443</v>
      </c>
      <c r="C261" s="13">
        <v>1500</v>
      </c>
      <c r="D261" s="13">
        <v>1542.01</v>
      </c>
      <c r="E261" s="13">
        <v>2000</v>
      </c>
      <c r="F261" s="12">
        <f t="shared" si="32"/>
        <v>500</v>
      </c>
      <c r="G261" s="39">
        <v>0.33329999999999999</v>
      </c>
      <c r="H261" s="9"/>
    </row>
    <row r="262" spans="1:8" ht="15.75" hidden="1" thickBot="1" x14ac:dyDescent="0.3">
      <c r="A262" s="3" t="s">
        <v>444</v>
      </c>
      <c r="B262" s="15" t="s">
        <v>445</v>
      </c>
      <c r="C262" s="16">
        <v>2500</v>
      </c>
      <c r="D262" s="16">
        <v>601</v>
      </c>
      <c r="E262" s="16">
        <v>2500</v>
      </c>
      <c r="F262" s="12">
        <f t="shared" si="32"/>
        <v>0</v>
      </c>
      <c r="G262" s="40">
        <v>0</v>
      </c>
      <c r="H262" s="24"/>
    </row>
    <row r="263" spans="1:8" ht="15.75" thickBot="1" x14ac:dyDescent="0.3">
      <c r="A263" s="21"/>
      <c r="B263" s="18" t="s">
        <v>585</v>
      </c>
      <c r="C263" s="19">
        <f>SUM(C253:C262)</f>
        <v>104271</v>
      </c>
      <c r="D263" s="19">
        <f t="shared" ref="D263:E263" si="33">SUM(D253:D262)</f>
        <v>93368.960000000006</v>
      </c>
      <c r="E263" s="19">
        <f t="shared" si="33"/>
        <v>119771</v>
      </c>
      <c r="F263" s="19">
        <f>SUM(F253:F262)</f>
        <v>15500</v>
      </c>
      <c r="G263" s="42">
        <v>0.1487</v>
      </c>
      <c r="H263" s="20">
        <f>$E263/$K$1*1000</f>
        <v>0.21929700770220797</v>
      </c>
    </row>
    <row r="264" spans="1:8" ht="15.75" thickBot="1" x14ac:dyDescent="0.3">
      <c r="A264" s="3"/>
      <c r="B264" s="2"/>
      <c r="C264" s="12"/>
      <c r="D264" s="12"/>
      <c r="E264" s="12"/>
      <c r="F264" s="12"/>
      <c r="G264" s="39"/>
      <c r="H264" s="23"/>
    </row>
    <row r="265" spans="1:8" hidden="1" x14ac:dyDescent="0.25">
      <c r="A265" s="3" t="s">
        <v>446</v>
      </c>
      <c r="B265" s="3" t="s">
        <v>447</v>
      </c>
      <c r="C265" s="13">
        <v>4000</v>
      </c>
      <c r="D265" s="13">
        <v>3396.83</v>
      </c>
      <c r="E265" s="13">
        <v>4800</v>
      </c>
      <c r="F265" s="12">
        <f>E265-C265</f>
        <v>800</v>
      </c>
      <c r="G265" s="39">
        <v>0.2</v>
      </c>
      <c r="H265" s="9"/>
    </row>
    <row r="266" spans="1:8" hidden="1" x14ac:dyDescent="0.25">
      <c r="A266" s="3" t="s">
        <v>448</v>
      </c>
      <c r="B266" s="3" t="s">
        <v>449</v>
      </c>
      <c r="C266" s="13">
        <v>306</v>
      </c>
      <c r="D266" s="13">
        <v>267.56</v>
      </c>
      <c r="E266" s="13">
        <v>375</v>
      </c>
      <c r="F266" s="12">
        <f t="shared" ref="F266:F270" si="34">E266-C266</f>
        <v>69</v>
      </c>
      <c r="G266" s="39">
        <v>0.22550000000000001</v>
      </c>
      <c r="H266" s="9"/>
    </row>
    <row r="267" spans="1:8" hidden="1" x14ac:dyDescent="0.25">
      <c r="A267" s="3" t="s">
        <v>450</v>
      </c>
      <c r="B267" s="3" t="s">
        <v>451</v>
      </c>
      <c r="C267" s="13">
        <v>600</v>
      </c>
      <c r="D267" s="13">
        <v>483.76</v>
      </c>
      <c r="E267" s="13">
        <v>600</v>
      </c>
      <c r="F267" s="12">
        <f t="shared" si="34"/>
        <v>0</v>
      </c>
      <c r="G267" s="39">
        <v>0</v>
      </c>
      <c r="H267" s="9"/>
    </row>
    <row r="268" spans="1:8" hidden="1" x14ac:dyDescent="0.25">
      <c r="A268" s="3" t="s">
        <v>452</v>
      </c>
      <c r="B268" s="3" t="s">
        <v>453</v>
      </c>
      <c r="C268" s="13">
        <v>0</v>
      </c>
      <c r="D268" s="13">
        <v>45</v>
      </c>
      <c r="E268" s="13">
        <v>0</v>
      </c>
      <c r="F268" s="12">
        <f t="shared" si="34"/>
        <v>0</v>
      </c>
      <c r="G268" s="39">
        <v>0</v>
      </c>
      <c r="H268" s="9"/>
    </row>
    <row r="269" spans="1:8" hidden="1" x14ac:dyDescent="0.25">
      <c r="A269" s="3" t="s">
        <v>454</v>
      </c>
      <c r="B269" s="3" t="s">
        <v>455</v>
      </c>
      <c r="C269" s="13">
        <v>500</v>
      </c>
      <c r="D269" s="13">
        <v>0</v>
      </c>
      <c r="E269" s="13">
        <v>500</v>
      </c>
      <c r="F269" s="12">
        <f t="shared" si="34"/>
        <v>0</v>
      </c>
      <c r="G269" s="39">
        <v>0</v>
      </c>
      <c r="H269" s="9"/>
    </row>
    <row r="270" spans="1:8" ht="15.75" hidden="1" thickBot="1" x14ac:dyDescent="0.3">
      <c r="A270" s="3" t="s">
        <v>456</v>
      </c>
      <c r="B270" s="15" t="s">
        <v>457</v>
      </c>
      <c r="C270" s="16">
        <v>500</v>
      </c>
      <c r="D270" s="16">
        <v>113.75</v>
      </c>
      <c r="E270" s="16">
        <v>500</v>
      </c>
      <c r="F270" s="12">
        <f t="shared" si="34"/>
        <v>0</v>
      </c>
      <c r="G270" s="40">
        <v>0</v>
      </c>
      <c r="H270" s="24"/>
    </row>
    <row r="271" spans="1:8" ht="15.75" thickBot="1" x14ac:dyDescent="0.3">
      <c r="A271" s="21"/>
      <c r="B271" s="18" t="s">
        <v>586</v>
      </c>
      <c r="C271" s="19">
        <f>SUM(C265:C270)</f>
        <v>5906</v>
      </c>
      <c r="D271" s="19">
        <f t="shared" ref="D271:E271" si="35">SUM(D265:D270)</f>
        <v>4306.8999999999996</v>
      </c>
      <c r="E271" s="19">
        <f t="shared" si="35"/>
        <v>6775</v>
      </c>
      <c r="F271" s="19">
        <f>SUM(F265:F270)</f>
        <v>869</v>
      </c>
      <c r="G271" s="42">
        <v>0.1474</v>
      </c>
      <c r="H271" s="20">
        <f>$E271/$K$1*1000</f>
        <v>1.2404816083880563E-2</v>
      </c>
    </row>
    <row r="272" spans="1:8" x14ac:dyDescent="0.25">
      <c r="A272" s="3"/>
      <c r="B272" s="2"/>
      <c r="C272" s="12"/>
      <c r="D272" s="12"/>
      <c r="E272" s="12"/>
      <c r="F272" s="12"/>
      <c r="G272" s="39"/>
      <c r="H272" s="23"/>
    </row>
    <row r="273" spans="1:8" x14ac:dyDescent="0.25">
      <c r="A273" s="3" t="s">
        <v>470</v>
      </c>
      <c r="B273" s="3" t="s">
        <v>471</v>
      </c>
      <c r="C273" s="13">
        <v>29741</v>
      </c>
      <c r="D273" s="13">
        <v>25309.72</v>
      </c>
      <c r="E273" s="13">
        <v>14400</v>
      </c>
      <c r="F273" s="12">
        <f>E273-C273</f>
        <v>-15341</v>
      </c>
      <c r="G273" s="39">
        <v>-0.51580000000000004</v>
      </c>
      <c r="H273" s="9"/>
    </row>
    <row r="274" spans="1:8" x14ac:dyDescent="0.25">
      <c r="A274" s="3" t="s">
        <v>472</v>
      </c>
      <c r="B274" s="3" t="s">
        <v>473</v>
      </c>
      <c r="C274" s="13">
        <v>2275</v>
      </c>
      <c r="D274" s="13">
        <v>1826.79</v>
      </c>
      <c r="E274" s="13">
        <v>2275</v>
      </c>
      <c r="F274" s="12">
        <f t="shared" ref="F274:F281" si="36">E274-C274</f>
        <v>0</v>
      </c>
      <c r="G274" s="39">
        <v>0</v>
      </c>
      <c r="H274" s="9"/>
    </row>
    <row r="275" spans="1:8" x14ac:dyDescent="0.25">
      <c r="A275" s="3" t="s">
        <v>474</v>
      </c>
      <c r="B275" s="3" t="s">
        <v>475</v>
      </c>
      <c r="C275" s="13">
        <v>4024</v>
      </c>
      <c r="D275" s="13">
        <v>2879.16</v>
      </c>
      <c r="E275" s="13">
        <v>0</v>
      </c>
      <c r="F275" s="12">
        <f t="shared" si="36"/>
        <v>-4024</v>
      </c>
      <c r="G275" s="39">
        <v>-1</v>
      </c>
      <c r="H275" s="9"/>
    </row>
    <row r="276" spans="1:8" x14ac:dyDescent="0.25">
      <c r="A276" s="3" t="s">
        <v>476</v>
      </c>
      <c r="B276" s="3" t="s">
        <v>477</v>
      </c>
      <c r="C276" s="13">
        <v>18000</v>
      </c>
      <c r="D276" s="13">
        <v>23312.22</v>
      </c>
      <c r="E276" s="13">
        <v>30000</v>
      </c>
      <c r="F276" s="12">
        <f t="shared" si="36"/>
        <v>12000</v>
      </c>
      <c r="G276" s="39">
        <v>0.66669999999999996</v>
      </c>
      <c r="H276" s="9"/>
    </row>
    <row r="277" spans="1:8" x14ac:dyDescent="0.25">
      <c r="A277" s="3" t="s">
        <v>576</v>
      </c>
      <c r="B277" s="3" t="s">
        <v>575</v>
      </c>
      <c r="C277" s="13">
        <v>0</v>
      </c>
      <c r="D277" s="13">
        <v>0</v>
      </c>
      <c r="E277" s="13">
        <v>600</v>
      </c>
      <c r="F277" s="12">
        <f t="shared" si="36"/>
        <v>600</v>
      </c>
      <c r="G277" s="39">
        <v>1</v>
      </c>
      <c r="H277" s="9"/>
    </row>
    <row r="278" spans="1:8" x14ac:dyDescent="0.25">
      <c r="A278" s="3" t="s">
        <v>478</v>
      </c>
      <c r="B278" s="3" t="s">
        <v>479</v>
      </c>
      <c r="C278" s="13">
        <v>18000</v>
      </c>
      <c r="D278" s="13">
        <v>555.41999999999996</v>
      </c>
      <c r="E278" s="13">
        <v>1000</v>
      </c>
      <c r="F278" s="12">
        <f t="shared" si="36"/>
        <v>-17000</v>
      </c>
      <c r="G278" s="39">
        <v>-0.5</v>
      </c>
      <c r="H278" s="9"/>
    </row>
    <row r="279" spans="1:8" x14ac:dyDescent="0.25">
      <c r="A279" s="3" t="s">
        <v>480</v>
      </c>
      <c r="B279" s="3" t="s">
        <v>481</v>
      </c>
      <c r="C279" s="13">
        <v>3500</v>
      </c>
      <c r="D279" s="13">
        <v>1833.57</v>
      </c>
      <c r="E279" s="13">
        <v>2000</v>
      </c>
      <c r="F279" s="12">
        <f t="shared" si="36"/>
        <v>-1500</v>
      </c>
      <c r="G279" s="39">
        <v>-0.42859999999999998</v>
      </c>
      <c r="H279" s="9"/>
    </row>
    <row r="280" spans="1:8" x14ac:dyDescent="0.25">
      <c r="A280" s="3" t="s">
        <v>482</v>
      </c>
      <c r="B280" s="3" t="s">
        <v>483</v>
      </c>
      <c r="C280" s="13">
        <v>1500</v>
      </c>
      <c r="D280" s="13">
        <v>2020.73</v>
      </c>
      <c r="E280" s="13">
        <v>3500</v>
      </c>
      <c r="F280" s="12">
        <f t="shared" si="36"/>
        <v>2000</v>
      </c>
      <c r="G280" s="39">
        <v>1.3332999999999999</v>
      </c>
      <c r="H280" s="9"/>
    </row>
    <row r="281" spans="1:8" ht="15.75" thickBot="1" x14ac:dyDescent="0.3">
      <c r="A281" s="3" t="s">
        <v>484</v>
      </c>
      <c r="B281" s="15" t="s">
        <v>485</v>
      </c>
      <c r="C281" s="16">
        <v>1500</v>
      </c>
      <c r="D281" s="16">
        <v>2274.61</v>
      </c>
      <c r="E281" s="16">
        <v>3500</v>
      </c>
      <c r="F281" s="12">
        <f t="shared" si="36"/>
        <v>2000</v>
      </c>
      <c r="G281" s="40">
        <v>1.3332999999999999</v>
      </c>
      <c r="H281" s="24"/>
    </row>
    <row r="282" spans="1:8" ht="15.75" thickBot="1" x14ac:dyDescent="0.3">
      <c r="A282" s="21"/>
      <c r="B282" s="18" t="s">
        <v>587</v>
      </c>
      <c r="C282" s="19">
        <f>SUM(C273:C281)</f>
        <v>78540</v>
      </c>
      <c r="D282" s="19">
        <f t="shared" ref="D282:E282" si="37">SUM(D273:D281)</f>
        <v>60012.22</v>
      </c>
      <c r="E282" s="19">
        <f t="shared" si="37"/>
        <v>57275</v>
      </c>
      <c r="F282" s="19">
        <f>SUM(F273:F281)</f>
        <v>-21265</v>
      </c>
      <c r="G282" s="42">
        <v>-8.4199999999999997E-2</v>
      </c>
      <c r="H282" s="20">
        <f>$E282/$K$1*1000</f>
        <v>0.10486875884933716</v>
      </c>
    </row>
    <row r="283" spans="1:8" ht="15.75" thickBot="1" x14ac:dyDescent="0.3">
      <c r="A283" s="3"/>
      <c r="B283" s="2"/>
      <c r="C283" s="12"/>
      <c r="D283" s="12"/>
      <c r="E283" s="12"/>
      <c r="F283" s="12"/>
      <c r="G283" s="39"/>
      <c r="H283" s="23"/>
    </row>
    <row r="284" spans="1:8" hidden="1" x14ac:dyDescent="0.25">
      <c r="A284" s="3" t="s">
        <v>486</v>
      </c>
      <c r="B284" s="3" t="s">
        <v>487</v>
      </c>
      <c r="C284" s="13">
        <v>38500</v>
      </c>
      <c r="D284" s="13">
        <v>26286.42</v>
      </c>
      <c r="E284" s="13">
        <v>30000</v>
      </c>
      <c r="F284" s="12">
        <f>E284-C284</f>
        <v>-8500</v>
      </c>
      <c r="G284" s="39">
        <v>-0.2208</v>
      </c>
      <c r="H284" s="9"/>
    </row>
    <row r="285" spans="1:8" hidden="1" x14ac:dyDescent="0.25">
      <c r="A285" s="3" t="s">
        <v>488</v>
      </c>
      <c r="B285" s="3" t="s">
        <v>489</v>
      </c>
      <c r="C285" s="13">
        <v>50470</v>
      </c>
      <c r="D285" s="13">
        <v>51026.91</v>
      </c>
      <c r="E285" s="13">
        <v>58656</v>
      </c>
      <c r="F285" s="12">
        <f t="shared" ref="F285:F297" si="38">E285-C285</f>
        <v>8186</v>
      </c>
      <c r="G285" s="39">
        <v>0.16220000000000001</v>
      </c>
      <c r="H285" s="9"/>
    </row>
    <row r="286" spans="1:8" hidden="1" x14ac:dyDescent="0.25">
      <c r="A286" s="3" t="s">
        <v>490</v>
      </c>
      <c r="B286" s="3" t="s">
        <v>491</v>
      </c>
      <c r="C286" s="13">
        <v>0</v>
      </c>
      <c r="D286" s="13">
        <v>7502.76</v>
      </c>
      <c r="E286" s="13">
        <v>8504</v>
      </c>
      <c r="F286" s="12">
        <f t="shared" si="38"/>
        <v>8504</v>
      </c>
      <c r="G286" s="39">
        <v>1</v>
      </c>
      <c r="H286" s="9"/>
    </row>
    <row r="287" spans="1:8" hidden="1" x14ac:dyDescent="0.25">
      <c r="A287" s="3" t="s">
        <v>492</v>
      </c>
      <c r="B287" s="3" t="s">
        <v>493</v>
      </c>
      <c r="C287" s="13">
        <v>0</v>
      </c>
      <c r="D287" s="13">
        <v>6693.36</v>
      </c>
      <c r="E287" s="13">
        <v>7479</v>
      </c>
      <c r="F287" s="12">
        <f t="shared" si="38"/>
        <v>7479</v>
      </c>
      <c r="G287" s="39">
        <v>1</v>
      </c>
      <c r="H287" s="9"/>
    </row>
    <row r="288" spans="1:8" hidden="1" x14ac:dyDescent="0.25">
      <c r="A288" s="3" t="s">
        <v>494</v>
      </c>
      <c r="B288" s="3" t="s">
        <v>495</v>
      </c>
      <c r="C288" s="13">
        <v>0</v>
      </c>
      <c r="D288" s="13">
        <v>0</v>
      </c>
      <c r="E288" s="13">
        <v>0</v>
      </c>
      <c r="F288" s="12">
        <f t="shared" si="38"/>
        <v>0</v>
      </c>
      <c r="G288" s="39">
        <v>0</v>
      </c>
      <c r="H288" s="9"/>
    </row>
    <row r="289" spans="1:8" hidden="1" x14ac:dyDescent="0.25">
      <c r="A289" s="3" t="s">
        <v>496</v>
      </c>
      <c r="B289" s="3" t="s">
        <v>497</v>
      </c>
      <c r="C289" s="13">
        <v>58800</v>
      </c>
      <c r="D289" s="13">
        <v>65191.16</v>
      </c>
      <c r="E289" s="13">
        <v>65000</v>
      </c>
      <c r="F289" s="12">
        <f t="shared" si="38"/>
        <v>6200</v>
      </c>
      <c r="G289" s="39">
        <v>0.10539999999999999</v>
      </c>
      <c r="H289" s="9"/>
    </row>
    <row r="290" spans="1:8" hidden="1" x14ac:dyDescent="0.25">
      <c r="A290" s="3" t="s">
        <v>498</v>
      </c>
      <c r="B290" s="3" t="s">
        <v>499</v>
      </c>
      <c r="C290" s="13">
        <v>0</v>
      </c>
      <c r="D290" s="13">
        <v>4987.17</v>
      </c>
      <c r="E290" s="13">
        <v>4973</v>
      </c>
      <c r="F290" s="12">
        <f t="shared" si="38"/>
        <v>4973</v>
      </c>
      <c r="G290" s="39">
        <v>1</v>
      </c>
      <c r="H290" s="9"/>
    </row>
    <row r="291" spans="1:8" hidden="1" x14ac:dyDescent="0.25">
      <c r="A291" s="3" t="s">
        <v>500</v>
      </c>
      <c r="B291" s="3" t="s">
        <v>501</v>
      </c>
      <c r="C291" s="13">
        <v>15000</v>
      </c>
      <c r="D291" s="13">
        <v>16524.5</v>
      </c>
      <c r="E291" s="13">
        <v>18000</v>
      </c>
      <c r="F291" s="12">
        <f t="shared" si="38"/>
        <v>3000</v>
      </c>
      <c r="G291" s="39">
        <v>0.2</v>
      </c>
      <c r="H291" s="9"/>
    </row>
    <row r="292" spans="1:8" hidden="1" x14ac:dyDescent="0.25">
      <c r="A292" s="3" t="s">
        <v>502</v>
      </c>
      <c r="B292" s="3" t="s">
        <v>503</v>
      </c>
      <c r="C292" s="13">
        <v>5000</v>
      </c>
      <c r="D292" s="13">
        <v>5544.08</v>
      </c>
      <c r="E292" s="13">
        <v>5750</v>
      </c>
      <c r="F292" s="12">
        <f t="shared" si="38"/>
        <v>750</v>
      </c>
      <c r="G292" s="39">
        <v>0.15</v>
      </c>
      <c r="H292" s="9"/>
    </row>
    <row r="293" spans="1:8" hidden="1" x14ac:dyDescent="0.25">
      <c r="A293" s="3" t="s">
        <v>504</v>
      </c>
      <c r="B293" s="3" t="s">
        <v>505</v>
      </c>
      <c r="C293" s="13">
        <v>6000</v>
      </c>
      <c r="D293" s="13">
        <v>9418.01</v>
      </c>
      <c r="E293" s="13">
        <v>10000</v>
      </c>
      <c r="F293" s="12">
        <f t="shared" si="38"/>
        <v>4000</v>
      </c>
      <c r="G293" s="39">
        <v>0.66669999999999996</v>
      </c>
      <c r="H293" s="9"/>
    </row>
    <row r="294" spans="1:8" hidden="1" x14ac:dyDescent="0.25">
      <c r="A294" s="3" t="s">
        <v>506</v>
      </c>
      <c r="B294" s="3" t="s">
        <v>507</v>
      </c>
      <c r="C294" s="13">
        <v>6000</v>
      </c>
      <c r="D294" s="13">
        <v>5441.49</v>
      </c>
      <c r="E294" s="13">
        <v>6000</v>
      </c>
      <c r="F294" s="12">
        <f t="shared" si="38"/>
        <v>0</v>
      </c>
      <c r="G294" s="39">
        <v>0</v>
      </c>
      <c r="H294" s="9"/>
    </row>
    <row r="295" spans="1:8" hidden="1" x14ac:dyDescent="0.25">
      <c r="A295" s="3" t="s">
        <v>508</v>
      </c>
      <c r="B295" s="3" t="s">
        <v>509</v>
      </c>
      <c r="C295" s="13">
        <v>700</v>
      </c>
      <c r="D295" s="13">
        <v>441.85</v>
      </c>
      <c r="E295" s="13">
        <v>500</v>
      </c>
      <c r="F295" s="12">
        <f t="shared" si="38"/>
        <v>-200</v>
      </c>
      <c r="G295" s="39">
        <v>-0.28570000000000001</v>
      </c>
      <c r="H295" s="9"/>
    </row>
    <row r="296" spans="1:8" hidden="1" x14ac:dyDescent="0.25">
      <c r="A296" s="3" t="s">
        <v>510</v>
      </c>
      <c r="B296" s="3" t="s">
        <v>511</v>
      </c>
      <c r="C296" s="13">
        <v>4000</v>
      </c>
      <c r="D296" s="13">
        <v>2695.52</v>
      </c>
      <c r="E296" s="13">
        <v>4000</v>
      </c>
      <c r="F296" s="12">
        <f t="shared" si="38"/>
        <v>0</v>
      </c>
      <c r="G296" s="39">
        <v>0</v>
      </c>
      <c r="H296" s="9"/>
    </row>
    <row r="297" spans="1:8" ht="15.75" hidden="1" thickBot="1" x14ac:dyDescent="0.3">
      <c r="A297" s="3" t="s">
        <v>512</v>
      </c>
      <c r="B297" s="15" t="s">
        <v>513</v>
      </c>
      <c r="C297" s="16">
        <v>2000</v>
      </c>
      <c r="D297" s="16">
        <v>1072.1199999999999</v>
      </c>
      <c r="E297" s="16">
        <v>2000</v>
      </c>
      <c r="F297" s="12">
        <f t="shared" si="38"/>
        <v>0</v>
      </c>
      <c r="G297" s="40">
        <v>0</v>
      </c>
      <c r="H297" s="24"/>
    </row>
    <row r="298" spans="1:8" ht="15.75" thickBot="1" x14ac:dyDescent="0.3">
      <c r="A298" s="21"/>
      <c r="B298" s="18" t="s">
        <v>588</v>
      </c>
      <c r="C298" s="19">
        <f>SUM(C284:C297)</f>
        <v>186470</v>
      </c>
      <c r="D298" s="19">
        <f t="shared" ref="D298:E298" si="39">SUM(D284:D297)</f>
        <v>202825.34999999998</v>
      </c>
      <c r="E298" s="19">
        <f t="shared" si="39"/>
        <v>220862</v>
      </c>
      <c r="F298" s="19">
        <f>SUM(F284:F297)</f>
        <v>34392</v>
      </c>
      <c r="G298" s="42">
        <v>0.18440000000000001</v>
      </c>
      <c r="H298" s="20">
        <f>$E298/$K$1*1000</f>
        <v>0.40439151142701535</v>
      </c>
    </row>
    <row r="299" spans="1:8" ht="15.75" thickBot="1" x14ac:dyDescent="0.3">
      <c r="A299" s="3"/>
      <c r="B299" s="25"/>
      <c r="C299" s="31"/>
      <c r="D299" s="31"/>
      <c r="E299" s="31"/>
      <c r="F299" s="31"/>
      <c r="G299" s="40"/>
      <c r="H299" s="26"/>
    </row>
    <row r="300" spans="1:8" ht="15.75" thickBot="1" x14ac:dyDescent="0.3">
      <c r="A300" s="21" t="s">
        <v>514</v>
      </c>
      <c r="B300" s="18" t="s">
        <v>589</v>
      </c>
      <c r="C300" s="19">
        <v>190500</v>
      </c>
      <c r="D300" s="19">
        <v>190500</v>
      </c>
      <c r="E300" s="19">
        <v>209300</v>
      </c>
      <c r="F300" s="19">
        <f>E300-C300</f>
        <v>18800</v>
      </c>
      <c r="G300" s="42">
        <v>9.8699999999999996E-2</v>
      </c>
      <c r="H300" s="20">
        <f>$E300/$K$1*1000</f>
        <v>0.383221845956635</v>
      </c>
    </row>
    <row r="301" spans="1:8" ht="15.75" thickBot="1" x14ac:dyDescent="0.3">
      <c r="A301" s="3"/>
      <c r="B301" s="8"/>
      <c r="C301" s="31"/>
      <c r="D301" s="31"/>
      <c r="E301" s="31"/>
      <c r="F301" s="31"/>
      <c r="G301" s="40"/>
      <c r="H301" s="26"/>
    </row>
    <row r="302" spans="1:8" ht="15.75" thickBot="1" x14ac:dyDescent="0.3">
      <c r="A302" s="21" t="s">
        <v>515</v>
      </c>
      <c r="B302" s="18" t="s">
        <v>590</v>
      </c>
      <c r="C302" s="19">
        <v>9650</v>
      </c>
      <c r="D302" s="19">
        <v>9650</v>
      </c>
      <c r="E302" s="19">
        <v>12000</v>
      </c>
      <c r="F302" s="19">
        <f>E302-C302</f>
        <v>2350</v>
      </c>
      <c r="G302" s="42">
        <v>0.24349999999999999</v>
      </c>
      <c r="H302" s="20">
        <f>$E302/$K$1*1000</f>
        <v>2.1971629964068897E-2</v>
      </c>
    </row>
    <row r="303" spans="1:8" ht="15.75" thickBot="1" x14ac:dyDescent="0.3">
      <c r="A303" s="3"/>
      <c r="B303" s="8"/>
      <c r="C303" s="31"/>
      <c r="D303" s="31"/>
      <c r="E303" s="31"/>
      <c r="F303" s="31"/>
      <c r="G303" s="40"/>
      <c r="H303" s="26"/>
    </row>
    <row r="304" spans="1:8" ht="15.75" thickBot="1" x14ac:dyDescent="0.3">
      <c r="A304" s="21" t="s">
        <v>516</v>
      </c>
      <c r="B304" s="18" t="s">
        <v>591</v>
      </c>
      <c r="C304" s="19">
        <v>1120</v>
      </c>
      <c r="D304" s="19">
        <v>1086.33</v>
      </c>
      <c r="E304" s="19">
        <v>1120</v>
      </c>
      <c r="F304" s="19">
        <f>E304-C304</f>
        <v>0</v>
      </c>
      <c r="G304" s="42">
        <v>0</v>
      </c>
      <c r="H304" s="20">
        <f>$E304/$K$1*1000</f>
        <v>2.0506854633130967E-3</v>
      </c>
    </row>
    <row r="305" spans="1:9" ht="15.75" thickBot="1" x14ac:dyDescent="0.3">
      <c r="A305" s="3"/>
      <c r="B305" s="8"/>
      <c r="C305" s="31"/>
      <c r="D305" s="31"/>
      <c r="E305" s="31"/>
      <c r="F305" s="31"/>
      <c r="G305" s="40"/>
      <c r="H305" s="26"/>
    </row>
    <row r="306" spans="1:9" ht="15.75" thickBot="1" x14ac:dyDescent="0.3">
      <c r="A306" s="21" t="s">
        <v>517</v>
      </c>
      <c r="B306" s="18" t="s">
        <v>518</v>
      </c>
      <c r="C306" s="19">
        <v>20000</v>
      </c>
      <c r="D306" s="19">
        <v>0</v>
      </c>
      <c r="E306" s="19">
        <v>15000</v>
      </c>
      <c r="F306" s="19">
        <f>E306-C306</f>
        <v>-5000</v>
      </c>
      <c r="G306" s="42">
        <v>-0.25</v>
      </c>
      <c r="H306" s="20">
        <f>$E306/$K$1*1000</f>
        <v>2.7464537455086119E-2</v>
      </c>
    </row>
    <row r="307" spans="1:9" ht="15.75" thickBot="1" x14ac:dyDescent="0.3">
      <c r="A307" s="3"/>
      <c r="B307" s="8"/>
      <c r="C307" s="31"/>
      <c r="D307" s="31"/>
      <c r="E307" s="31"/>
      <c r="F307" s="31"/>
      <c r="G307" s="40"/>
      <c r="H307" s="26"/>
    </row>
    <row r="308" spans="1:9" ht="15.75" thickBot="1" x14ac:dyDescent="0.3">
      <c r="A308" s="21" t="s">
        <v>519</v>
      </c>
      <c r="B308" s="18" t="s">
        <v>592</v>
      </c>
      <c r="C308" s="19">
        <v>41112</v>
      </c>
      <c r="D308" s="19">
        <v>41024.699999999997</v>
      </c>
      <c r="E308" s="19">
        <v>40336.01</v>
      </c>
      <c r="F308" s="19">
        <f>E308-C308</f>
        <v>-775.98999999999796</v>
      </c>
      <c r="G308" s="42">
        <v>1.89E-2</v>
      </c>
      <c r="H308" s="20">
        <f>$E308/$K$1*1000</f>
        <v>7.3853990495581889E-2</v>
      </c>
    </row>
    <row r="309" spans="1:9" ht="15.75" thickBot="1" x14ac:dyDescent="0.3">
      <c r="A309" s="3"/>
      <c r="B309" s="8"/>
      <c r="C309" s="31"/>
      <c r="D309" s="31"/>
      <c r="E309" s="31"/>
      <c r="F309" s="31"/>
      <c r="G309" s="40"/>
      <c r="H309" s="26"/>
    </row>
    <row r="310" spans="1:9" ht="16.5" thickBot="1" x14ac:dyDescent="0.3">
      <c r="A310" s="21"/>
      <c r="B310" s="27" t="s">
        <v>556</v>
      </c>
      <c r="C310" s="32">
        <f>SUM(C27,C46,C64,C76,C80,C94,C104,C112,C121,C126,C128,C156,C181,C190,C194,C198,C240,C244,C251,C263,C271,C282,C298,C300,C302,C304,C306,C308)</f>
        <v>3759257</v>
      </c>
      <c r="D310" s="32">
        <f t="shared" ref="D310:E310" si="40">SUM(D27,D46,D64,D76,D80,D94,D104,D112,D121,D126,D128,D156,D181,D190,D194,D198,D240,D244,D251,D263,D271,D282,D298,D300,D302,D304,D306,D308)</f>
        <v>3296874.1100000003</v>
      </c>
      <c r="E310" s="32">
        <f t="shared" si="40"/>
        <v>3980030.61</v>
      </c>
      <c r="F310" s="32">
        <f>E310-C310</f>
        <v>220773.60999999987</v>
      </c>
      <c r="G310" s="45">
        <v>5.4899999999999997E-2</v>
      </c>
      <c r="H310" s="30">
        <f>$E310/$K$1*1000</f>
        <v>7.2873133173822842</v>
      </c>
      <c r="I310" s="11"/>
    </row>
    <row r="311" spans="1:9" ht="15.75" thickBot="1" x14ac:dyDescent="0.3">
      <c r="A311" s="3"/>
      <c r="B311" s="25"/>
      <c r="C311" s="31"/>
      <c r="D311" s="31"/>
      <c r="E311" s="31"/>
      <c r="F311" s="31"/>
      <c r="G311" s="40"/>
      <c r="H311" s="26"/>
    </row>
    <row r="312" spans="1:9" ht="15.75" thickBot="1" x14ac:dyDescent="0.3">
      <c r="A312" s="21" t="s">
        <v>520</v>
      </c>
      <c r="B312" s="18" t="s">
        <v>521</v>
      </c>
      <c r="C312" s="19">
        <v>180000</v>
      </c>
      <c r="D312" s="19">
        <v>148054</v>
      </c>
      <c r="E312" s="19">
        <v>0</v>
      </c>
      <c r="F312" s="19">
        <f>E312-C312</f>
        <v>-180000</v>
      </c>
      <c r="G312" s="42">
        <v>-1800</v>
      </c>
      <c r="H312" s="20">
        <f>$E312/$K$1*1000</f>
        <v>0</v>
      </c>
    </row>
    <row r="313" spans="1:9" x14ac:dyDescent="0.25">
      <c r="A313" s="3"/>
      <c r="B313" s="2"/>
      <c r="C313" s="12"/>
      <c r="D313" s="12"/>
      <c r="E313" s="12"/>
      <c r="F313" s="12"/>
      <c r="G313" s="39"/>
      <c r="H313" s="23"/>
    </row>
    <row r="314" spans="1:9" x14ac:dyDescent="0.25">
      <c r="A314" s="3" t="s">
        <v>522</v>
      </c>
      <c r="B314" s="3" t="s">
        <v>523</v>
      </c>
      <c r="C314" s="13">
        <v>35000</v>
      </c>
      <c r="D314" s="13">
        <v>35000</v>
      </c>
      <c r="E314" s="13">
        <v>35000</v>
      </c>
      <c r="F314" s="12">
        <f>E314-C314</f>
        <v>0</v>
      </c>
      <c r="G314" s="39">
        <v>0</v>
      </c>
      <c r="H314" s="10">
        <f t="shared" ref="H314:H331" si="41">$E314/$K$1*1000</f>
        <v>6.4083920728534291E-2</v>
      </c>
    </row>
    <row r="315" spans="1:9" x14ac:dyDescent="0.25">
      <c r="A315" s="3" t="s">
        <v>524</v>
      </c>
      <c r="B315" s="3" t="s">
        <v>525</v>
      </c>
      <c r="C315" s="13">
        <v>40000</v>
      </c>
      <c r="D315" s="13">
        <v>40000</v>
      </c>
      <c r="E315" s="13">
        <v>30000</v>
      </c>
      <c r="F315" s="12">
        <f t="shared" ref="F315:F330" si="42">E315-C315</f>
        <v>-10000</v>
      </c>
      <c r="G315" s="39">
        <v>-0.25</v>
      </c>
      <c r="H315" s="10">
        <f t="shared" si="41"/>
        <v>5.4929074910172238E-2</v>
      </c>
    </row>
    <row r="316" spans="1:9" x14ac:dyDescent="0.25">
      <c r="A316" s="3" t="s">
        <v>526</v>
      </c>
      <c r="B316" s="3" t="s">
        <v>527</v>
      </c>
      <c r="C316" s="13">
        <v>27500</v>
      </c>
      <c r="D316" s="13">
        <v>27500</v>
      </c>
      <c r="E316" s="13">
        <v>25000</v>
      </c>
      <c r="F316" s="12">
        <f t="shared" si="42"/>
        <v>-2500</v>
      </c>
      <c r="G316" s="39">
        <v>-9.0899999999999995E-2</v>
      </c>
      <c r="H316" s="10">
        <f t="shared" si="41"/>
        <v>4.5774229091810198E-2</v>
      </c>
    </row>
    <row r="317" spans="1:9" x14ac:dyDescent="0.25">
      <c r="A317" s="3" t="s">
        <v>528</v>
      </c>
      <c r="B317" s="3" t="s">
        <v>529</v>
      </c>
      <c r="C317" s="13">
        <v>10000</v>
      </c>
      <c r="D317" s="13">
        <v>10000</v>
      </c>
      <c r="E317" s="13">
        <v>35000</v>
      </c>
      <c r="F317" s="12">
        <f t="shared" si="42"/>
        <v>25000</v>
      </c>
      <c r="G317" s="39">
        <v>2.5</v>
      </c>
      <c r="H317" s="10">
        <f t="shared" si="41"/>
        <v>6.4083920728534291E-2</v>
      </c>
    </row>
    <row r="318" spans="1:9" x14ac:dyDescent="0.25">
      <c r="A318" s="3" t="s">
        <v>530</v>
      </c>
      <c r="B318" s="3" t="s">
        <v>531</v>
      </c>
      <c r="C318" s="13">
        <v>30000</v>
      </c>
      <c r="D318" s="13">
        <v>30000</v>
      </c>
      <c r="E318" s="13">
        <v>50000</v>
      </c>
      <c r="F318" s="12">
        <f t="shared" si="42"/>
        <v>20000</v>
      </c>
      <c r="G318" s="39">
        <v>0.66669999999999996</v>
      </c>
      <c r="H318" s="10">
        <f t="shared" si="41"/>
        <v>9.1548458183620396E-2</v>
      </c>
    </row>
    <row r="319" spans="1:9" x14ac:dyDescent="0.25">
      <c r="A319" s="3" t="s">
        <v>532</v>
      </c>
      <c r="B319" s="3" t="s">
        <v>533</v>
      </c>
      <c r="C319" s="13">
        <v>25000</v>
      </c>
      <c r="D319" s="13">
        <v>25000</v>
      </c>
      <c r="E319" s="13">
        <v>25000</v>
      </c>
      <c r="F319" s="12">
        <f t="shared" si="42"/>
        <v>0</v>
      </c>
      <c r="G319" s="39">
        <v>0</v>
      </c>
      <c r="H319" s="10">
        <f t="shared" si="41"/>
        <v>4.5774229091810198E-2</v>
      </c>
    </row>
    <row r="320" spans="1:9" x14ac:dyDescent="0.25">
      <c r="A320" s="3" t="s">
        <v>534</v>
      </c>
      <c r="B320" s="3" t="s">
        <v>535</v>
      </c>
      <c r="C320" s="13">
        <v>5000</v>
      </c>
      <c r="D320" s="13">
        <v>5000</v>
      </c>
      <c r="E320" s="13">
        <v>5000</v>
      </c>
      <c r="F320" s="12">
        <f t="shared" si="42"/>
        <v>0</v>
      </c>
      <c r="G320" s="39">
        <v>0</v>
      </c>
      <c r="H320" s="10">
        <f t="shared" si="41"/>
        <v>9.1548458183620396E-3</v>
      </c>
    </row>
    <row r="321" spans="1:8" x14ac:dyDescent="0.25">
      <c r="A321" s="3" t="s">
        <v>536</v>
      </c>
      <c r="B321" s="3" t="s">
        <v>537</v>
      </c>
      <c r="C321" s="13">
        <v>0</v>
      </c>
      <c r="D321" s="13">
        <v>0</v>
      </c>
      <c r="E321" s="13">
        <v>5000</v>
      </c>
      <c r="F321" s="12">
        <f t="shared" si="42"/>
        <v>5000</v>
      </c>
      <c r="G321" s="39">
        <v>1</v>
      </c>
      <c r="H321" s="10">
        <f t="shared" si="41"/>
        <v>9.1548458183620396E-3</v>
      </c>
    </row>
    <row r="322" spans="1:8" x14ac:dyDescent="0.25">
      <c r="A322" s="3" t="s">
        <v>538</v>
      </c>
      <c r="B322" s="3" t="s">
        <v>539</v>
      </c>
      <c r="C322" s="13">
        <v>8000</v>
      </c>
      <c r="D322" s="13">
        <v>8000</v>
      </c>
      <c r="E322" s="13">
        <v>5000</v>
      </c>
      <c r="F322" s="12">
        <f t="shared" si="42"/>
        <v>-3000</v>
      </c>
      <c r="G322" s="39">
        <v>-0.375</v>
      </c>
      <c r="H322" s="10">
        <f t="shared" si="41"/>
        <v>9.1548458183620396E-3</v>
      </c>
    </row>
    <row r="323" spans="1:8" x14ac:dyDescent="0.25">
      <c r="A323" s="3" t="s">
        <v>540</v>
      </c>
      <c r="B323" s="3" t="s">
        <v>541</v>
      </c>
      <c r="C323" s="13">
        <v>40000</v>
      </c>
      <c r="D323" s="13">
        <v>40000</v>
      </c>
      <c r="E323" s="13">
        <v>0</v>
      </c>
      <c r="F323" s="12">
        <f t="shared" si="42"/>
        <v>-40000</v>
      </c>
      <c r="G323" s="39">
        <v>-1</v>
      </c>
      <c r="H323" s="10">
        <f t="shared" si="41"/>
        <v>0</v>
      </c>
    </row>
    <row r="324" spans="1:8" x14ac:dyDescent="0.25">
      <c r="A324" s="3" t="s">
        <v>542</v>
      </c>
      <c r="B324" s="3" t="s">
        <v>543</v>
      </c>
      <c r="C324" s="13">
        <v>25000</v>
      </c>
      <c r="D324" s="13">
        <v>25000</v>
      </c>
      <c r="E324" s="13">
        <v>10000</v>
      </c>
      <c r="F324" s="12">
        <f t="shared" si="42"/>
        <v>-15000</v>
      </c>
      <c r="G324" s="39">
        <v>-0.6</v>
      </c>
      <c r="H324" s="10">
        <f t="shared" si="41"/>
        <v>1.8309691636724079E-2</v>
      </c>
    </row>
    <row r="325" spans="1:8" x14ac:dyDescent="0.25">
      <c r="A325" s="3" t="s">
        <v>544</v>
      </c>
      <c r="B325" s="3" t="s">
        <v>545</v>
      </c>
      <c r="C325" s="13">
        <v>15000</v>
      </c>
      <c r="D325" s="13">
        <v>15000</v>
      </c>
      <c r="E325" s="13">
        <v>15000</v>
      </c>
      <c r="F325" s="12">
        <f t="shared" si="42"/>
        <v>0</v>
      </c>
      <c r="G325" s="39">
        <v>0</v>
      </c>
      <c r="H325" s="10">
        <f t="shared" si="41"/>
        <v>2.7464537455086119E-2</v>
      </c>
    </row>
    <row r="326" spans="1:8" x14ac:dyDescent="0.25">
      <c r="A326" s="3" t="s">
        <v>546</v>
      </c>
      <c r="B326" s="3" t="s">
        <v>547</v>
      </c>
      <c r="C326" s="13">
        <v>50000</v>
      </c>
      <c r="D326" s="13">
        <v>50000</v>
      </c>
      <c r="E326" s="13">
        <v>50000</v>
      </c>
      <c r="F326" s="12">
        <f t="shared" si="42"/>
        <v>0</v>
      </c>
      <c r="G326" s="39">
        <v>0</v>
      </c>
      <c r="H326" s="10">
        <f t="shared" si="41"/>
        <v>9.1548458183620396E-2</v>
      </c>
    </row>
    <row r="327" spans="1:8" x14ac:dyDescent="0.25">
      <c r="A327" s="3" t="s">
        <v>548</v>
      </c>
      <c r="B327" s="3" t="s">
        <v>549</v>
      </c>
      <c r="C327" s="13">
        <v>0</v>
      </c>
      <c r="D327" s="13">
        <v>0</v>
      </c>
      <c r="E327" s="13">
        <v>70000</v>
      </c>
      <c r="F327" s="12">
        <f t="shared" si="42"/>
        <v>70000</v>
      </c>
      <c r="G327" s="39">
        <v>1</v>
      </c>
      <c r="H327" s="10">
        <f t="shared" si="41"/>
        <v>0.12816784145706858</v>
      </c>
    </row>
    <row r="328" spans="1:8" x14ac:dyDescent="0.25">
      <c r="A328" s="3" t="s">
        <v>550</v>
      </c>
      <c r="B328" s="3" t="s">
        <v>551</v>
      </c>
      <c r="C328" s="13">
        <v>0</v>
      </c>
      <c r="D328" s="13">
        <v>0</v>
      </c>
      <c r="E328" s="13">
        <v>0</v>
      </c>
      <c r="F328" s="12">
        <f t="shared" si="42"/>
        <v>0</v>
      </c>
      <c r="G328" s="39">
        <v>0</v>
      </c>
      <c r="H328" s="10">
        <f t="shared" si="41"/>
        <v>0</v>
      </c>
    </row>
    <row r="329" spans="1:8" x14ac:dyDescent="0.25">
      <c r="A329" s="3" t="s">
        <v>552</v>
      </c>
      <c r="B329" s="3" t="s">
        <v>553</v>
      </c>
      <c r="C329" s="13">
        <v>20000</v>
      </c>
      <c r="D329" s="13">
        <v>20000</v>
      </c>
      <c r="E329" s="13">
        <v>30000</v>
      </c>
      <c r="F329" s="12">
        <f t="shared" si="42"/>
        <v>10000</v>
      </c>
      <c r="G329" s="39">
        <v>0.5</v>
      </c>
      <c r="H329" s="10">
        <f t="shared" si="41"/>
        <v>5.4929074910172238E-2</v>
      </c>
    </row>
    <row r="330" spans="1:8" ht="15.75" thickBot="1" x14ac:dyDescent="0.3">
      <c r="A330" s="3" t="s">
        <v>554</v>
      </c>
      <c r="B330" s="15" t="s">
        <v>555</v>
      </c>
      <c r="C330" s="16">
        <v>0</v>
      </c>
      <c r="D330" s="16">
        <v>3800</v>
      </c>
      <c r="E330" s="16">
        <v>0</v>
      </c>
      <c r="F330" s="12">
        <f t="shared" si="42"/>
        <v>0</v>
      </c>
      <c r="G330" s="40">
        <v>0</v>
      </c>
      <c r="H330" s="28">
        <f t="shared" si="41"/>
        <v>0</v>
      </c>
    </row>
    <row r="331" spans="1:8" ht="15.75" thickBot="1" x14ac:dyDescent="0.3">
      <c r="A331" s="5"/>
      <c r="B331" s="29" t="s">
        <v>557</v>
      </c>
      <c r="C331" s="33">
        <f>SUM(C314:C330)</f>
        <v>330500</v>
      </c>
      <c r="D331" s="33">
        <f t="shared" ref="D331:E331" si="43">SUM(D314:D330)</f>
        <v>334300</v>
      </c>
      <c r="E331" s="33">
        <f t="shared" si="43"/>
        <v>390000</v>
      </c>
      <c r="F331" s="33">
        <f>SUM(F314:F330)</f>
        <v>59500</v>
      </c>
      <c r="G331" s="42">
        <v>0.15939999999999999</v>
      </c>
      <c r="H331" s="20">
        <f t="shared" si="41"/>
        <v>0.71407797383223914</v>
      </c>
    </row>
    <row r="332" spans="1:8" x14ac:dyDescent="0.25">
      <c r="G332" s="39">
        <v>0</v>
      </c>
      <c r="H332" s="23"/>
    </row>
    <row r="333" spans="1:8" x14ac:dyDescent="0.25">
      <c r="A333" s="3" t="s">
        <v>458</v>
      </c>
      <c r="B333" s="3" t="s">
        <v>459</v>
      </c>
      <c r="C333" s="13">
        <v>10000</v>
      </c>
      <c r="D333" s="13">
        <v>10000</v>
      </c>
      <c r="E333" s="13">
        <v>0</v>
      </c>
      <c r="F333" s="12"/>
      <c r="G333" s="39">
        <v>0</v>
      </c>
      <c r="H333" s="9">
        <f t="shared" ref="H333:H339" si="44">$E333/$K$1*1000</f>
        <v>0</v>
      </c>
    </row>
    <row r="334" spans="1:8" x14ac:dyDescent="0.25">
      <c r="A334" s="3" t="s">
        <v>460</v>
      </c>
      <c r="B334" s="3" t="s">
        <v>461</v>
      </c>
      <c r="C334" s="13">
        <v>3121</v>
      </c>
      <c r="D334" s="13">
        <v>3121</v>
      </c>
      <c r="E334" s="13">
        <v>0</v>
      </c>
      <c r="F334" s="12"/>
      <c r="G334" s="39">
        <v>0</v>
      </c>
      <c r="H334" s="9">
        <f t="shared" si="44"/>
        <v>0</v>
      </c>
    </row>
    <row r="335" spans="1:8" x14ac:dyDescent="0.25">
      <c r="A335" s="3" t="s">
        <v>462</v>
      </c>
      <c r="B335" s="3" t="s">
        <v>463</v>
      </c>
      <c r="C335" s="13">
        <v>6000</v>
      </c>
      <c r="D335" s="13">
        <v>6000</v>
      </c>
      <c r="E335" s="13">
        <v>0</v>
      </c>
      <c r="F335" s="12"/>
      <c r="G335" s="39">
        <v>0</v>
      </c>
      <c r="H335" s="9">
        <f t="shared" si="44"/>
        <v>0</v>
      </c>
    </row>
    <row r="336" spans="1:8" x14ac:dyDescent="0.25">
      <c r="A336" s="3" t="s">
        <v>464</v>
      </c>
      <c r="B336" s="3" t="s">
        <v>465</v>
      </c>
      <c r="C336" s="13">
        <v>1000</v>
      </c>
      <c r="D336" s="13">
        <v>1000</v>
      </c>
      <c r="E336" s="13">
        <v>0</v>
      </c>
      <c r="F336" s="12"/>
      <c r="G336" s="39">
        <v>0</v>
      </c>
      <c r="H336" s="9">
        <f t="shared" si="44"/>
        <v>0</v>
      </c>
    </row>
    <row r="337" spans="1:13" x14ac:dyDescent="0.25">
      <c r="A337" s="3" t="s">
        <v>466</v>
      </c>
      <c r="B337" s="3" t="s">
        <v>467</v>
      </c>
      <c r="C337" s="13">
        <v>2500</v>
      </c>
      <c r="D337" s="13">
        <v>2500</v>
      </c>
      <c r="E337" s="13">
        <v>0</v>
      </c>
      <c r="F337" s="12"/>
      <c r="G337" s="39">
        <v>0</v>
      </c>
      <c r="H337" s="9">
        <f t="shared" si="44"/>
        <v>0</v>
      </c>
    </row>
    <row r="338" spans="1:13" ht="15.75" thickBot="1" x14ac:dyDescent="0.3">
      <c r="A338" s="3" t="s">
        <v>468</v>
      </c>
      <c r="B338" s="15" t="s">
        <v>469</v>
      </c>
      <c r="C338" s="16">
        <v>4968</v>
      </c>
      <c r="D338" s="16">
        <v>4968</v>
      </c>
      <c r="E338" s="16">
        <v>0</v>
      </c>
      <c r="F338" s="31"/>
      <c r="G338" s="40">
        <v>0</v>
      </c>
      <c r="H338" s="24">
        <f t="shared" si="44"/>
        <v>0</v>
      </c>
    </row>
    <row r="339" spans="1:13" ht="15.75" thickBot="1" x14ac:dyDescent="0.3">
      <c r="B339" s="18" t="s">
        <v>558</v>
      </c>
      <c r="C339" s="35">
        <f>SUM(C333:C338)</f>
        <v>27589</v>
      </c>
      <c r="D339" s="35">
        <f t="shared" ref="D339:E339" si="45">SUM(D333:D338)</f>
        <v>27589</v>
      </c>
      <c r="E339" s="35">
        <f t="shared" si="45"/>
        <v>0</v>
      </c>
      <c r="F339" s="35"/>
      <c r="G339" s="41">
        <v>0</v>
      </c>
      <c r="H339" s="20">
        <f t="shared" si="44"/>
        <v>0</v>
      </c>
    </row>
    <row r="340" spans="1:13" ht="15.75" thickBot="1" x14ac:dyDescent="0.3">
      <c r="G340" s="40">
        <v>0</v>
      </c>
      <c r="H340" s="26"/>
    </row>
    <row r="341" spans="1:13" ht="16.5" thickBot="1" x14ac:dyDescent="0.3">
      <c r="B341" s="27" t="s">
        <v>570</v>
      </c>
      <c r="C341" s="36">
        <f>SUM(C310,C312,C331,C339)</f>
        <v>4297346</v>
      </c>
      <c r="D341" s="36">
        <f t="shared" ref="D341:E341" si="46">SUM(D310,D312,D331,D339)</f>
        <v>3806817.1100000003</v>
      </c>
      <c r="E341" s="36">
        <f t="shared" si="46"/>
        <v>4370030.6099999994</v>
      </c>
      <c r="F341" s="36">
        <f>E341-C341</f>
        <v>72684.609999999404</v>
      </c>
      <c r="G341" s="45">
        <v>2.01E-2</v>
      </c>
      <c r="H341" s="30">
        <f>$E341/$K$1*1000</f>
        <v>8.0013912912145209</v>
      </c>
      <c r="M341">
        <f>(E341-C341)/E341*100</f>
        <v>1.6632517363533847</v>
      </c>
    </row>
    <row r="342" spans="1:13" x14ac:dyDescent="0.25">
      <c r="B342" t="s">
        <v>574</v>
      </c>
    </row>
  </sheetData>
  <pageMargins left="0.7" right="0.7" top="0.75" bottom="0.75" header="0.3" footer="0.3"/>
  <pageSetup scale="84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Detail</vt:lpstr>
      <vt:lpstr>Debt</vt:lpstr>
      <vt:lpstr>Debt!Print_Area</vt:lpstr>
      <vt:lpstr>Detail!Print_Area</vt:lpstr>
    </vt:vector>
  </TitlesOfParts>
  <Company>Amazon.com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AnyScreenAdmin</dc:creator>
  <cp:lastModifiedBy>Mary Moritz</cp:lastModifiedBy>
  <cp:lastPrinted>2026-01-12T19:49:56Z</cp:lastPrinted>
  <dcterms:created xsi:type="dcterms:W3CDTF">2026-01-06T17:19:19Z</dcterms:created>
  <dcterms:modified xsi:type="dcterms:W3CDTF">2026-01-12T19:59:38Z</dcterms:modified>
</cp:coreProperties>
</file>